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2_DCE 2\0_DCE LEWF\DOCUMENTS ECRITS\DCE_PIECE 04_DPGF\"/>
    </mc:Choice>
  </mc:AlternateContent>
  <xr:revisionPtr revIDLastSave="0" documentId="13_ncr:1_{217D1D3C-0487-42DA-8C5B-8D227209701E}" xr6:coauthVersionLast="47" xr6:coauthVersionMax="47" xr10:uidLastSave="{00000000-0000-0000-0000-000000000000}"/>
  <bookViews>
    <workbookView xWindow="-120" yWindow="-120" windowWidth="29040" windowHeight="15720" firstSheet="8" activeTab="11" xr2:uid="{F082DBA4-D378-4621-8661-2898A8DA87CD}"/>
  </bookViews>
  <sheets>
    <sheet name="LOT 05 CFO CFA PARKING TF" sheetId="2" r:id="rId1"/>
    <sheet name="LOT 05 CFO CFA BAT D TF" sheetId="3" r:id="rId2"/>
    <sheet name="LOT 05 CFO CFA BAT G TF" sheetId="4" r:id="rId3"/>
    <sheet name="LOT 05 CFO CFA BAT H TF" sheetId="5" r:id="rId4"/>
    <sheet name="LOT 05 CFO CFA BAT I TF" sheetId="6" r:id="rId5"/>
    <sheet name="LOT 05 CFO CFA BAT K TF" sheetId="7" r:id="rId6"/>
    <sheet name="LOT 05 CFO CFA BAT N TF" sheetId="8" r:id="rId7"/>
    <sheet name="LOT 05 CFO CFA BAT U TF" sheetId="9" r:id="rId8"/>
    <sheet name="LOT 05 CFO CFA BAT K T01" sheetId="10" r:id="rId9"/>
    <sheet name="LOT 05 CFO CFA BAT U T03" sheetId="11" r:id="rId10"/>
    <sheet name="LOT 05 CFO CFA BAT J T04" sheetId="12" r:id="rId11"/>
    <sheet name="LOT 05 CFO CFA BAT H T05" sheetId="13" r:id="rId12"/>
    <sheet name="LOT 05 CFO CFA BAT A T06" sheetId="14" r:id="rId13"/>
    <sheet name="LOT 05 CFO CFA BAT B T06" sheetId="15" r:id="rId14"/>
    <sheet name="LOT 05 CFO CFA BAT C T06" sheetId="16" r:id="rId15"/>
    <sheet name="LOT 05 CFO CFA BAT E T06" sheetId="17" r:id="rId16"/>
    <sheet name="LOT 05 CFO CFA BAT F T06" sheetId="18" r:id="rId17"/>
    <sheet name="LOT 05 CFO CFA BAT L T06" sheetId="19" r:id="rId18"/>
    <sheet name="LOT 05 CFO CFA BAT M T06" sheetId="20" r:id="rId19"/>
    <sheet name="LOT 05 CFO CFA BAT O T06" sheetId="21" r:id="rId20"/>
    <sheet name="LOT 05 CFO CFA BAT P T06" sheetId="22" r:id="rId21"/>
    <sheet name="LOT 05 CFO CFA BAT S T06" sheetId="23" r:id="rId22"/>
    <sheet name="LOT 05 CFO CFA BAT T T06" sheetId="24" r:id="rId23"/>
    <sheet name="LOT 05 CFO CFA BAT V T06" sheetId="25" r:id="rId24"/>
  </sheets>
  <externalReferences>
    <externalReference r:id="rId25"/>
  </externalReference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a">#N/A</definedName>
    <definedName name="a2222222">#REF!</definedName>
    <definedName name="AAAAAAAAAAAAAAAAAAAAAAAAAAAAAAAA">#REF!</definedName>
    <definedName name="affaire">#N/A</definedName>
    <definedName name="b">#N/A</definedName>
    <definedName name="_xlnm.Database">#REF!</definedName>
    <definedName name="BVVB">#REF!</definedName>
    <definedName name="Catégories">#REF!</definedName>
    <definedName name="coef">#N/A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>#REF!</definedName>
    <definedName name="D">#N/A</definedName>
    <definedName name="ee">#N/A</definedName>
    <definedName name="EER">#REF!</definedName>
    <definedName name="EERRRR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12">'LOT 05 CFO CFA BAT A T06'!$1:$5</definedName>
    <definedName name="_xlnm.Print_Titles" localSheetId="13">'LOT 05 CFO CFA BAT B T06'!$1:$5</definedName>
    <definedName name="_xlnm.Print_Titles" localSheetId="14">'LOT 05 CFO CFA BAT C T06'!$1:$5</definedName>
    <definedName name="_xlnm.Print_Titles" localSheetId="1">'LOT 05 CFO CFA BAT D TF'!$1:$5</definedName>
    <definedName name="_xlnm.Print_Titles" localSheetId="15">'LOT 05 CFO CFA BAT E T06'!$1:$5</definedName>
    <definedName name="_xlnm.Print_Titles" localSheetId="16">'LOT 05 CFO CFA BAT F T06'!$1:$5</definedName>
    <definedName name="_xlnm.Print_Titles" localSheetId="2">'LOT 05 CFO CFA BAT G TF'!$1:$5</definedName>
    <definedName name="_xlnm.Print_Titles" localSheetId="11">'LOT 05 CFO CFA BAT H T05'!$1:$5</definedName>
    <definedName name="_xlnm.Print_Titles" localSheetId="3">'LOT 05 CFO CFA BAT H TF'!$1:$5</definedName>
    <definedName name="_xlnm.Print_Titles" localSheetId="4">'LOT 05 CFO CFA BAT I TF'!$1:$5</definedName>
    <definedName name="_xlnm.Print_Titles" localSheetId="10">'LOT 05 CFO CFA BAT J T04'!$1:$5</definedName>
    <definedName name="_xlnm.Print_Titles" localSheetId="8">'LOT 05 CFO CFA BAT K T01'!$1:$5</definedName>
    <definedName name="_xlnm.Print_Titles" localSheetId="5">'LOT 05 CFO CFA BAT K TF'!$1:$5</definedName>
    <definedName name="_xlnm.Print_Titles" localSheetId="17">'LOT 05 CFO CFA BAT L T06'!$1:$5</definedName>
    <definedName name="_xlnm.Print_Titles" localSheetId="18">'LOT 05 CFO CFA BAT M T06'!$1:$5</definedName>
    <definedName name="_xlnm.Print_Titles" localSheetId="6">'LOT 05 CFO CFA BAT N TF'!$1:$5</definedName>
    <definedName name="_xlnm.Print_Titles" localSheetId="19">'LOT 05 CFO CFA BAT O T06'!$1:$5</definedName>
    <definedName name="_xlnm.Print_Titles" localSheetId="20">'LOT 05 CFO CFA BAT P T06'!$1:$5</definedName>
    <definedName name="_xlnm.Print_Titles" localSheetId="21">'LOT 05 CFO CFA BAT S T06'!$1:$5</definedName>
    <definedName name="_xlnm.Print_Titles" localSheetId="22">'LOT 05 CFO CFA BAT T T06'!$1:$5</definedName>
    <definedName name="_xlnm.Print_Titles" localSheetId="9">'LOT 05 CFO CFA BAT U T03'!$1:$5</definedName>
    <definedName name="_xlnm.Print_Titles" localSheetId="7">'LOT 05 CFO CFA BAT U TF'!$1:$5</definedName>
    <definedName name="_xlnm.Print_Titles" localSheetId="23">'LOT 05 CFO CFA BAT V T06'!$1:$5</definedName>
    <definedName name="_xlnm.Print_Titles" localSheetId="0">'LOT 05 CFO CFA PARKING TF'!$1:$5</definedName>
    <definedName name="ingenc2">#N/A</definedName>
    <definedName name="jki">#REF!</definedName>
    <definedName name="K.matériel">#N/A</definedName>
    <definedName name="K_MO">#N/A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>#REF!</definedName>
    <definedName name="revetementb">#N/A</definedName>
    <definedName name="revetementc">#N/A</definedName>
    <definedName name="rtre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>#REF!</definedName>
    <definedName name="TGBTCOMM">#N/A</definedName>
    <definedName name="thyprim">#N/A</definedName>
    <definedName name="TREEEEZA">#REF!</definedName>
    <definedName name="TRZE">#REF!</definedName>
    <definedName name="ttran">#N/A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>#REF!</definedName>
    <definedName name="txcomp">#N/A</definedName>
    <definedName name="txind">#N/A</definedName>
    <definedName name="vente">#N/A</definedName>
    <definedName name="www">#REF!</definedName>
    <definedName name="ZASC">#REF!</definedName>
    <definedName name="_xlnm.Print_Area" localSheetId="12">'LOT 05 CFO CFA BAT A T06'!$A$1:$F$83</definedName>
    <definedName name="_xlnm.Print_Area" localSheetId="13">'LOT 05 CFO CFA BAT B T06'!$A$1:$F$151</definedName>
    <definedName name="_xlnm.Print_Area" localSheetId="14">'LOT 05 CFO CFA BAT C T06'!$A$1:$F$151</definedName>
    <definedName name="_xlnm.Print_Area" localSheetId="1">'LOT 05 CFO CFA BAT D TF'!$A$1:$F$134</definedName>
    <definedName name="_xlnm.Print_Area" localSheetId="15">'LOT 05 CFO CFA BAT E T06'!$A$1:$F$128</definedName>
    <definedName name="_xlnm.Print_Area" localSheetId="16">'LOT 05 CFO CFA BAT F T06'!$A$1:$F$144</definedName>
    <definedName name="_xlnm.Print_Area" localSheetId="2">'LOT 05 CFO CFA BAT G TF'!$A$1:$F$178</definedName>
    <definedName name="_xlnm.Print_Area" localSheetId="11">'LOT 05 CFO CFA BAT H T05'!$A$1:$F$81</definedName>
    <definedName name="_xlnm.Print_Area" localSheetId="3">'LOT 05 CFO CFA BAT H TF'!$A$1:$F$197</definedName>
    <definedName name="_xlnm.Print_Area" localSheetId="4">'LOT 05 CFO CFA BAT I TF'!$A$1:$F$158</definedName>
    <definedName name="_xlnm.Print_Area" localSheetId="10">'LOT 05 CFO CFA BAT J T04'!$A$1:$F$191</definedName>
    <definedName name="_xlnm.Print_Area" localSheetId="8">'LOT 05 CFO CFA BAT K T01'!$A$1:$F$60</definedName>
    <definedName name="_xlnm.Print_Area" localSheetId="5">'LOT 05 CFO CFA BAT K TF'!$A$1:$F$164</definedName>
    <definedName name="_xlnm.Print_Area" localSheetId="17">'LOT 05 CFO CFA BAT L T06'!$A$1:$F$146</definedName>
    <definedName name="_xlnm.Print_Area" localSheetId="18">'LOT 05 CFO CFA BAT M T06'!$A$1:$F$80</definedName>
    <definedName name="_xlnm.Print_Area" localSheetId="6">'LOT 05 CFO CFA BAT N TF'!$A$1:$F$87</definedName>
    <definedName name="_xlnm.Print_Area" localSheetId="19">'LOT 05 CFO CFA BAT O T06'!$A$1:$F$85</definedName>
    <definedName name="_xlnm.Print_Area" localSheetId="20">'LOT 05 CFO CFA BAT P T06'!$A$1:$F$85</definedName>
    <definedName name="_xlnm.Print_Area" localSheetId="21">'LOT 05 CFO CFA BAT S T06'!$A$1:$F$72</definedName>
    <definedName name="_xlnm.Print_Area" localSheetId="22">'LOT 05 CFO CFA BAT T T06'!$A$1:$F$83</definedName>
    <definedName name="_xlnm.Print_Area" localSheetId="9">'LOT 05 CFO CFA BAT U T03'!$A$1:$F$101</definedName>
    <definedName name="_xlnm.Print_Area" localSheetId="7">'LOT 05 CFO CFA BAT U TF'!$A$1:$F$160</definedName>
    <definedName name="_xlnm.Print_Area" localSheetId="23">'LOT 05 CFO CFA BAT V T06'!$A$1:$F$140</definedName>
    <definedName name="_xlnm.Print_Area" localSheetId="0">'LOT 05 CFO CFA PARKING TF'!$A$1:$F$62</definedName>
    <definedName name="zz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5" i="25" l="1"/>
  <c r="C125" i="25"/>
  <c r="C94" i="25"/>
  <c r="A7" i="25"/>
  <c r="A42" i="25" s="1"/>
  <c r="C78" i="24"/>
  <c r="C72" i="24"/>
  <c r="C66" i="24"/>
  <c r="A57" i="24"/>
  <c r="A62" i="24" s="1"/>
  <c r="A8" i="24"/>
  <c r="A9" i="24" s="1"/>
  <c r="A10" i="24" s="1"/>
  <c r="A11" i="24" s="1"/>
  <c r="A7" i="24"/>
  <c r="A42" i="24" s="1"/>
  <c r="C67" i="23"/>
  <c r="C61" i="23"/>
  <c r="A50" i="23"/>
  <c r="A43" i="23"/>
  <c r="C34" i="23"/>
  <c r="A7" i="23"/>
  <c r="A8" i="23" s="1"/>
  <c r="A9" i="23" s="1"/>
  <c r="A10" i="23" s="1"/>
  <c r="A11" i="23" s="1"/>
  <c r="C80" i="22"/>
  <c r="A72" i="22"/>
  <c r="C70" i="22"/>
  <c r="D51" i="22"/>
  <c r="A43" i="22"/>
  <c r="C35" i="22"/>
  <c r="A9" i="22"/>
  <c r="A8" i="22"/>
  <c r="C80" i="21"/>
  <c r="C70" i="21"/>
  <c r="D51" i="21"/>
  <c r="A43" i="21"/>
  <c r="A72" i="21" s="1"/>
  <c r="C35" i="21"/>
  <c r="A10" i="21"/>
  <c r="A11" i="21" s="1"/>
  <c r="A9" i="21"/>
  <c r="A8" i="21"/>
  <c r="C75" i="20"/>
  <c r="C69" i="20"/>
  <c r="A59" i="20"/>
  <c r="A63" i="20" s="1"/>
  <c r="A53" i="20"/>
  <c r="A42" i="20"/>
  <c r="A43" i="20" s="1"/>
  <c r="A10" i="20"/>
  <c r="A11" i="20" s="1"/>
  <c r="A9" i="20"/>
  <c r="A8" i="20"/>
  <c r="A7" i="20"/>
  <c r="C141" i="19"/>
  <c r="C133" i="19"/>
  <c r="D117" i="19"/>
  <c r="D120" i="19" s="1"/>
  <c r="C102" i="19"/>
  <c r="A42" i="19"/>
  <c r="A104" i="19" s="1"/>
  <c r="A105" i="19" s="1"/>
  <c r="A111" i="19" s="1"/>
  <c r="A123" i="19" s="1"/>
  <c r="A9" i="19"/>
  <c r="A10" i="19" s="1"/>
  <c r="A11" i="19" s="1"/>
  <c r="A8" i="19"/>
  <c r="A7" i="19"/>
  <c r="C139" i="18"/>
  <c r="C130" i="18"/>
  <c r="D121" i="18"/>
  <c r="D117" i="18"/>
  <c r="D120" i="18" s="1"/>
  <c r="C102" i="18"/>
  <c r="D79" i="18"/>
  <c r="D78" i="18"/>
  <c r="C34" i="18"/>
  <c r="A8" i="18"/>
  <c r="A9" i="18" s="1"/>
  <c r="A10" i="18" s="1"/>
  <c r="A11" i="18" s="1"/>
  <c r="A7" i="18"/>
  <c r="C123" i="17"/>
  <c r="C115" i="17"/>
  <c r="A107" i="17"/>
  <c r="D105" i="17"/>
  <c r="D103" i="17"/>
  <c r="D102" i="17"/>
  <c r="C94" i="17"/>
  <c r="A76" i="17"/>
  <c r="A86" i="17" s="1"/>
  <c r="D70" i="17"/>
  <c r="D69" i="17"/>
  <c r="A42" i="17"/>
  <c r="A43" i="17" s="1"/>
  <c r="A49" i="17" s="1"/>
  <c r="A53" i="17" s="1"/>
  <c r="C34" i="17"/>
  <c r="A7" i="17"/>
  <c r="A8" i="17" s="1"/>
  <c r="A9" i="17" s="1"/>
  <c r="A10" i="17" s="1"/>
  <c r="A11" i="17" s="1"/>
  <c r="C146" i="16"/>
  <c r="C138" i="16"/>
  <c r="D118" i="16"/>
  <c r="D121" i="16" s="1"/>
  <c r="C106" i="16"/>
  <c r="D86" i="16"/>
  <c r="D74" i="16"/>
  <c r="D73" i="16"/>
  <c r="C34" i="16"/>
  <c r="A7" i="16"/>
  <c r="A8" i="16" s="1"/>
  <c r="A9" i="16" s="1"/>
  <c r="A10" i="16" s="1"/>
  <c r="A11" i="16" s="1"/>
  <c r="C146" i="15"/>
  <c r="C138" i="15"/>
  <c r="A135" i="15"/>
  <c r="D122" i="15"/>
  <c r="C103" i="15"/>
  <c r="D74" i="15"/>
  <c r="D73" i="15"/>
  <c r="C34" i="15"/>
  <c r="A7" i="15"/>
  <c r="A8" i="15" s="1"/>
  <c r="A9" i="15" s="1"/>
  <c r="A10" i="15" s="1"/>
  <c r="A11" i="15" s="1"/>
  <c r="C78" i="14"/>
  <c r="A64" i="14"/>
  <c r="A104" i="18" s="1"/>
  <c r="A105" i="18" s="1"/>
  <c r="A111" i="18" s="1"/>
  <c r="A123" i="18" s="1"/>
  <c r="C62" i="14"/>
  <c r="A59" i="14"/>
  <c r="A58" i="23" s="1"/>
  <c r="A52" i="14"/>
  <c r="A54" i="23" s="1"/>
  <c r="D50" i="14"/>
  <c r="D49" i="14"/>
  <c r="A42" i="14"/>
  <c r="A42" i="16" s="1"/>
  <c r="A43" i="16" s="1"/>
  <c r="A49" i="16" s="1"/>
  <c r="A53" i="16" s="1"/>
  <c r="A67" i="16" s="1"/>
  <c r="A71" i="16" s="1"/>
  <c r="A84" i="16" s="1"/>
  <c r="A96" i="16" s="1"/>
  <c r="C34" i="14"/>
  <c r="A9" i="14"/>
  <c r="A10" i="14" s="1"/>
  <c r="A11" i="14" s="1"/>
  <c r="A8" i="14"/>
  <c r="C76" i="13"/>
  <c r="C64" i="13"/>
  <c r="A9" i="13"/>
  <c r="A8" i="13"/>
  <c r="C186" i="12"/>
  <c r="C172" i="12"/>
  <c r="D159" i="12"/>
  <c r="D157" i="12"/>
  <c r="D156" i="12"/>
  <c r="C141" i="12"/>
  <c r="D74" i="12"/>
  <c r="D73" i="12"/>
  <c r="A67" i="12"/>
  <c r="A71" i="12" s="1"/>
  <c r="A114" i="12" s="1"/>
  <c r="A52" i="12"/>
  <c r="A48" i="12"/>
  <c r="A42" i="12"/>
  <c r="A43" i="12" s="1"/>
  <c r="A8" i="12"/>
  <c r="A9" i="12" s="1"/>
  <c r="A10" i="12" s="1"/>
  <c r="A11" i="12" s="1"/>
  <c r="A12" i="12" s="1"/>
  <c r="A13" i="12" s="1"/>
  <c r="C96" i="11"/>
  <c r="C89" i="11"/>
  <c r="C73" i="11"/>
  <c r="A9" i="11"/>
  <c r="A8" i="11"/>
  <c r="C55" i="10"/>
  <c r="D46" i="10"/>
  <c r="A8" i="10"/>
  <c r="A9" i="10" s="1"/>
  <c r="C155" i="9"/>
  <c r="C146" i="9"/>
  <c r="D125" i="9"/>
  <c r="D128" i="9" s="1"/>
  <c r="C110" i="9"/>
  <c r="A9" i="9"/>
  <c r="A8" i="9"/>
  <c r="C82" i="8"/>
  <c r="A78" i="8"/>
  <c r="A75" i="8"/>
  <c r="C72" i="8"/>
  <c r="D52" i="8"/>
  <c r="A47" i="8"/>
  <c r="A51" i="8" s="1"/>
  <c r="A59" i="8" s="1"/>
  <c r="A67" i="8" s="1"/>
  <c r="A43" i="8"/>
  <c r="A8" i="8"/>
  <c r="A9" i="8" s="1"/>
  <c r="A10" i="8" s="1"/>
  <c r="C159" i="7"/>
  <c r="C148" i="7"/>
  <c r="D132" i="7"/>
  <c r="D131" i="7"/>
  <c r="D128" i="7"/>
  <c r="D129" i="7" s="1"/>
  <c r="C113" i="7"/>
  <c r="D111" i="7"/>
  <c r="D108" i="7"/>
  <c r="D81" i="7" s="1"/>
  <c r="D107" i="7"/>
  <c r="D78" i="7" s="1"/>
  <c r="D92" i="7"/>
  <c r="D79" i="7"/>
  <c r="A8" i="7"/>
  <c r="A9" i="7" s="1"/>
  <c r="C153" i="6"/>
  <c r="C140" i="6"/>
  <c r="D125" i="6"/>
  <c r="D123" i="6"/>
  <c r="D122" i="6"/>
  <c r="C109" i="6"/>
  <c r="D74" i="6"/>
  <c r="D73" i="6"/>
  <c r="A9" i="6"/>
  <c r="A8" i="6"/>
  <c r="C192" i="5"/>
  <c r="C173" i="5"/>
  <c r="C135" i="5"/>
  <c r="D124" i="5"/>
  <c r="D82" i="5"/>
  <c r="D79" i="5"/>
  <c r="D78" i="5"/>
  <c r="A9" i="5"/>
  <c r="A8" i="5"/>
  <c r="C173" i="4"/>
  <c r="C162" i="4"/>
  <c r="D160" i="4"/>
  <c r="A160" i="4"/>
  <c r="A159" i="4"/>
  <c r="D141" i="4"/>
  <c r="D138" i="4"/>
  <c r="D137" i="4"/>
  <c r="D140" i="4" s="1"/>
  <c r="D136" i="4"/>
  <c r="C121" i="4"/>
  <c r="D113" i="4"/>
  <c r="A108" i="4"/>
  <c r="D83" i="4"/>
  <c r="D82" i="4"/>
  <c r="A9" i="4"/>
  <c r="A10" i="4" s="1"/>
  <c r="A11" i="4" s="1"/>
  <c r="A8" i="4"/>
  <c r="C129" i="3"/>
  <c r="C121" i="3"/>
  <c r="A113" i="3"/>
  <c r="D111" i="3"/>
  <c r="D109" i="3"/>
  <c r="D108" i="3"/>
  <c r="A106" i="3"/>
  <c r="A107" i="3" s="1"/>
  <c r="A108" i="3" s="1"/>
  <c r="A109" i="3" s="1"/>
  <c r="A110" i="3" s="1"/>
  <c r="A105" i="3"/>
  <c r="A102" i="3"/>
  <c r="A123" i="3" s="1"/>
  <c r="A124" i="3" s="1"/>
  <c r="C100" i="3"/>
  <c r="A92" i="3"/>
  <c r="A88" i="3"/>
  <c r="A78" i="3"/>
  <c r="A83" i="3" s="1"/>
  <c r="A85" i="3" s="1"/>
  <c r="A77" i="3"/>
  <c r="A68" i="3"/>
  <c r="D67" i="3"/>
  <c r="D66" i="3"/>
  <c r="A60" i="3"/>
  <c r="A62" i="3" s="1"/>
  <c r="A52" i="3"/>
  <c r="A53" i="3" s="1"/>
  <c r="A55" i="3" s="1"/>
  <c r="A49" i="3"/>
  <c r="A46" i="3"/>
  <c r="A47" i="3" s="1"/>
  <c r="A45" i="3"/>
  <c r="A10" i="3"/>
  <c r="A11" i="3" s="1"/>
  <c r="A9" i="3"/>
  <c r="A8" i="3"/>
  <c r="C57" i="2"/>
  <c r="C51" i="2"/>
  <c r="D49" i="2"/>
  <c r="A42" i="2"/>
  <c r="A53" i="2" s="1"/>
  <c r="A8" i="2"/>
  <c r="A9" i="2" s="1"/>
  <c r="A10" i="2" s="1"/>
  <c r="A11" i="2" s="1"/>
  <c r="A43" i="24" l="1"/>
  <c r="A68" i="24"/>
  <c r="A43" i="25"/>
  <c r="A49" i="25" s="1"/>
  <c r="A53" i="25" s="1"/>
  <c r="A61" i="25" s="1"/>
  <c r="A65" i="25" s="1"/>
  <c r="A73" i="25" s="1"/>
  <c r="A83" i="25" s="1"/>
  <c r="A96" i="25"/>
  <c r="A97" i="25" s="1"/>
  <c r="A103" i="25" s="1"/>
  <c r="A115" i="25" s="1"/>
  <c r="A65" i="14"/>
  <c r="A69" i="14" s="1"/>
  <c r="A75" i="14" s="1"/>
  <c r="A42" i="18"/>
  <c r="A43" i="18" s="1"/>
  <c r="A49" i="18" s="1"/>
  <c r="A54" i="18" s="1"/>
  <c r="A68" i="18" s="1"/>
  <c r="A76" i="18" s="1"/>
  <c r="A85" i="18" s="1"/>
  <c r="A94" i="18" s="1"/>
  <c r="A43" i="2"/>
  <c r="D119" i="16"/>
  <c r="D118" i="18"/>
  <c r="A43" i="19"/>
  <c r="A49" i="19" s="1"/>
  <c r="A53" i="19" s="1"/>
  <c r="A67" i="19" s="1"/>
  <c r="A71" i="19" s="1"/>
  <c r="A80" i="19" s="1"/>
  <c r="A91" i="19" s="1"/>
  <c r="D118" i="19"/>
  <c r="A8" i="25"/>
  <c r="A9" i="25" s="1"/>
  <c r="A10" i="25" s="1"/>
  <c r="A11" i="25" s="1"/>
  <c r="A42" i="23"/>
  <c r="A105" i="15"/>
  <c r="A106" i="15" s="1"/>
  <c r="A112" i="15" s="1"/>
  <c r="A124" i="15" s="1"/>
  <c r="D126" i="9"/>
  <c r="A42" i="15"/>
  <c r="A43" i="15" s="1"/>
  <c r="A49" i="15" s="1"/>
  <c r="A53" i="15" s="1"/>
  <c r="A67" i="15" s="1"/>
  <c r="A71" i="15" s="1"/>
  <c r="A84" i="15" s="1"/>
  <c r="A95" i="15" s="1"/>
  <c r="A108" i="16"/>
  <c r="A109" i="16" s="1"/>
  <c r="A112" i="16" s="1"/>
  <c r="A124" i="16" s="1"/>
  <c r="A96" i="17"/>
</calcChain>
</file>

<file path=xl/sharedStrings.xml><?xml version="1.0" encoding="utf-8"?>
<sst xmlns="http://schemas.openxmlformats.org/spreadsheetml/2006/main" count="3589" uniqueCount="381">
  <si>
    <t>REHABILITATION ET EXTENSION DU LYCEE D'ETAT DE WALLIS ET FUTUNA - COMMUNE DE MATA'UTU - WALLIS-ET-FUTUNA - DCE</t>
  </si>
  <si>
    <t>LOT 05 : COURANTS FORTS - COURANTS FAIBLES - ALARME INCENDIE - SECURITE</t>
  </si>
  <si>
    <t>TRANCHE FERME</t>
  </si>
  <si>
    <t>U</t>
  </si>
  <si>
    <t>MONTANT TOTAL DES TRAVAUX</t>
  </si>
  <si>
    <t>TRANCHE OPTIONNELLE 01</t>
  </si>
  <si>
    <t>TRANCHE OPTIONNELLE 03</t>
  </si>
  <si>
    <t>TRANCHE OPTIONNELLE 04</t>
  </si>
  <si>
    <t>TRANCHE OPTIONNELLE 05</t>
  </si>
  <si>
    <t>TRANCHE OPTIONNELLE 06</t>
  </si>
  <si>
    <t xml:space="preserve"> </t>
  </si>
  <si>
    <t>F</t>
  </si>
  <si>
    <t xml:space="preserve">L'entreprise (Date et signature) : </t>
  </si>
  <si>
    <t xml:space="preserve"> Z - PARKING VISITEURS</t>
  </si>
  <si>
    <t>N°</t>
  </si>
  <si>
    <t>DESIGNATION DES OUVRAGES</t>
  </si>
  <si>
    <t>QUANTITE</t>
  </si>
  <si>
    <t>P.U.</t>
  </si>
  <si>
    <t>TOTAUX</t>
  </si>
  <si>
    <t>TRAVAUX PRELIMINAIRES</t>
  </si>
  <si>
    <t xml:space="preserve">Assurance dommage Obligatoire - Police de chantier </t>
  </si>
  <si>
    <t>A la charge du MO</t>
  </si>
  <si>
    <t>Assurance Responsabilité Civile Professionnelle avec volet décennale</t>
  </si>
  <si>
    <t xml:space="preserve">Inclus dans les prix </t>
  </si>
  <si>
    <t>Dépose des installations CFO et CFA du batiment concerné</t>
  </si>
  <si>
    <t>ENS</t>
  </si>
  <si>
    <t>Documents d'études</t>
  </si>
  <si>
    <t>Etudes d'execution courant Fort, Faible et Cheminement</t>
  </si>
  <si>
    <t>Dossier de recollement</t>
  </si>
  <si>
    <t>Nota : Voir Plans Architecturaux - MMW ARCHITECTURE</t>
  </si>
  <si>
    <t>Nota : Voir Plan Ter/Voirie/Rés Hum - SIGMA INGENIERIE</t>
  </si>
  <si>
    <t>Nota : Voir Plan Réseaux Secs - INGENC</t>
  </si>
  <si>
    <t>Nota : Voir Plan Béton Armé - STRUCTURE CONCEPT</t>
  </si>
  <si>
    <t>Nota : Voir Plans Charpente - STRUCTURE CONCEPT</t>
  </si>
  <si>
    <t>Nota : Voir Plans CFO CFA - INGENC</t>
  </si>
  <si>
    <t>Nota : Voir Plans IP - INGENC</t>
  </si>
  <si>
    <t>Nota : Voir Plans Plomb/Gaz/Air Comp - GEOME</t>
  </si>
  <si>
    <t>Nota : Voir Plans Clim/Vent - GEOME</t>
  </si>
  <si>
    <t>Nota : Voir Plans Chambre Froide - GEOME</t>
  </si>
  <si>
    <t>Nota : Voir Plans Clôt/Esp Vert/Amen - SIGMA INGENIERIE</t>
  </si>
  <si>
    <t>Nota : Voir Dossier Sécurité - ES2</t>
  </si>
  <si>
    <t>Nota : Voir Cahier des charges SSI - ES2</t>
  </si>
  <si>
    <t>Nota : Voir Note Environnementale - INGENC</t>
  </si>
  <si>
    <t>Nota : Voir Rapport d'étude de sols - ANTEA</t>
  </si>
  <si>
    <t>Nota : Voir Rapport Initial de Contrôle Technique - VERITAS</t>
  </si>
  <si>
    <t>Nota : Voir Plan Général de Coordination - SOCOTEC</t>
  </si>
  <si>
    <t>Nota : Voir Charte Chantier Vert - INGENC</t>
  </si>
  <si>
    <t>Nota : Les quantités indiquées sont données à titre indicatif. L'entreprise est tenue de les vérifier et de les modifier le cas échéant afin de les adapter à leur propre quantité. En tout état de cause, les dociuments retournés par eux sont considérés comme les leurs et donc sous leur entière responsabilité.</t>
  </si>
  <si>
    <t>DESCRIPTION DES TRAVAUX COURANTS FORTS</t>
  </si>
  <si>
    <t>Installations primaires de distribution</t>
  </si>
  <si>
    <t>Installation de chantier</t>
  </si>
  <si>
    <t>Mise à la terre</t>
  </si>
  <si>
    <t>Eclairage Extérieur (Hors massif)</t>
  </si>
  <si>
    <t>Mat 7m simple crosse avec luminaire 34W LED</t>
  </si>
  <si>
    <t>Mat 7m double crosse avec 2 luminaires 34W LED</t>
  </si>
  <si>
    <t>Cablage des luminaires extérieur</t>
  </si>
  <si>
    <t>DESCRIPTION DES TRAVAUX COURANTS FAIBLES</t>
  </si>
  <si>
    <t>Architecture Vdi</t>
  </si>
  <si>
    <t>Bandeau De 6 Prises 2P+T</t>
  </si>
  <si>
    <t>BÂTIMENT D : INFIRMERIE</t>
  </si>
  <si>
    <t>Liaison équipotentielles</t>
  </si>
  <si>
    <t>Coupe-Feu</t>
  </si>
  <si>
    <t>Distribution basse tension</t>
  </si>
  <si>
    <t>TD divisionnaire du batiment concerné</t>
  </si>
  <si>
    <t>TD-D Batiment D</t>
  </si>
  <si>
    <t>Cheminement</t>
  </si>
  <si>
    <t>Chemins de câbles CFO</t>
  </si>
  <si>
    <t>100*50</t>
  </si>
  <si>
    <t>ML</t>
  </si>
  <si>
    <t>Chemins de câbles CFA</t>
  </si>
  <si>
    <t>50*50</t>
  </si>
  <si>
    <t>Remonté Goulotte Oméga CFO ou CFA</t>
  </si>
  <si>
    <t>Encastrement liaisons électriques</t>
  </si>
  <si>
    <t>Goulotte diverses</t>
  </si>
  <si>
    <t>Canalisations secondaires</t>
  </si>
  <si>
    <t>Canalisations diverses</t>
  </si>
  <si>
    <t>Liaisons éclairages (au point lumineux)</t>
  </si>
  <si>
    <t>Liaisons prises de courant (par groupe de 8 PC)</t>
  </si>
  <si>
    <t>Depuis le Tableau concerné</t>
  </si>
  <si>
    <t>Alim brasseur d'air (par groupe de 4) en câble U1000R2V 3G1,5</t>
  </si>
  <si>
    <t>Alim Moteur Air Neuf en câble U1000R2V 3G1,5</t>
  </si>
  <si>
    <t>Alim Bouche murale VMC en câble U1000R2V 3G1,5</t>
  </si>
  <si>
    <t>Alim Coffret VDI en câble U1000R2V 3G2,5</t>
  </si>
  <si>
    <t>Alim Climatisation split en câble U1000R2V 3G2,5</t>
  </si>
  <si>
    <t>Alim Chauffe eau instantané en câble U1000R2V 3G6</t>
  </si>
  <si>
    <t>Alim centrale alarme incendie en câble U1000R2V 3G1,5</t>
  </si>
  <si>
    <t>Appareillage</t>
  </si>
  <si>
    <t>Zones « Nobles »</t>
  </si>
  <si>
    <t>Interrupteur Va et vient ou SA</t>
  </si>
  <si>
    <t>Prise de courant simple</t>
  </si>
  <si>
    <t>Prise de courant Double</t>
  </si>
  <si>
    <t>Détecteur de mouvement 360°</t>
  </si>
  <si>
    <t>Poste de travail</t>
  </si>
  <si>
    <t>Poste de travail B3 (3PC Normal+2 résa RJ)</t>
  </si>
  <si>
    <t>Zone « techniques » et exterieur</t>
  </si>
  <si>
    <t>Interrupteur SA ou VV IP55</t>
  </si>
  <si>
    <t>Prises de courant 2P+T IP55</t>
  </si>
  <si>
    <t>Lustrerie</t>
  </si>
  <si>
    <t>Dalle LED 60x60 encastré</t>
  </si>
  <si>
    <t>Dalle LED 60x60 Saillie</t>
  </si>
  <si>
    <t>Downlight encastré 12W LED</t>
  </si>
  <si>
    <t>Hublot Etanche Extérieur LED 15W</t>
  </si>
  <si>
    <t>Hublot Ovale Liseuse Tête de lit</t>
  </si>
  <si>
    <t>Brasseur d'air</t>
  </si>
  <si>
    <t>Éclairage De Securite</t>
  </si>
  <si>
    <t>BAES d'évacuation en applique y compris cablage</t>
  </si>
  <si>
    <t>BAES d'évacuation étanche en applique y compris cablage</t>
  </si>
  <si>
    <t>Bandeau De Brassage Cat6 19 Pouces y compris les noyaux</t>
  </si>
  <si>
    <t>Bandeau Passe Câble Avant T6 19 Pouces</t>
  </si>
  <si>
    <t>Plateau Équipement 19 Pouces</t>
  </si>
  <si>
    <t>Prise RJ45</t>
  </si>
  <si>
    <t>Liaison câble réseau catégorie 6A F/UTP</t>
  </si>
  <si>
    <t>Liaison de brassage préconnectorisée F/UTP</t>
  </si>
  <si>
    <t>Cordons Cat6 1ml</t>
  </si>
  <si>
    <t>Alarme Incendie</t>
  </si>
  <si>
    <t>Centrale d'alarme Type 4</t>
  </si>
  <si>
    <t>Déclencheur Manuel conventionnel compatible centrale type 4</t>
  </si>
  <si>
    <t>Sirène d'alarme 90dB</t>
  </si>
  <si>
    <t>Sonnerie de Cours / Alarme PPMS</t>
  </si>
  <si>
    <t>Carrillon avec flash</t>
  </si>
  <si>
    <t>DESCRIPTION DES TRAVAUX SECURITE</t>
  </si>
  <si>
    <t>Extincteur CO2 - 2kg + consignes</t>
  </si>
  <si>
    <t>Extincteur EPA (eau + additif 6L)</t>
  </si>
  <si>
    <t>Consigne générale incendie/sécurité</t>
  </si>
  <si>
    <t>Trousse 1er secours</t>
  </si>
  <si>
    <t>BÂTIMENT G : ENSEIGNEMENT GENERAL</t>
  </si>
  <si>
    <t>DESCRIPTION DES TRAVAUX COURANT FORT</t>
  </si>
  <si>
    <t>TG-G Batiment G au RDC</t>
  </si>
  <si>
    <t>TD-G1 Batiment G au R+1</t>
  </si>
  <si>
    <t>TD-Salle de classe science</t>
  </si>
  <si>
    <t>300*50</t>
  </si>
  <si>
    <t>200*50</t>
  </si>
  <si>
    <t>Moulure pour poste de travail</t>
  </si>
  <si>
    <t>Canalisations principales</t>
  </si>
  <si>
    <t>Liaison depuis TGBT</t>
  </si>
  <si>
    <t>TG-G Batiment G en cable U1000AR2V 4x240mm2 + 4x1,5mm2 U1000R2V</t>
  </si>
  <si>
    <t>Liaison depuis TG-G1</t>
  </si>
  <si>
    <t>TD-G2 R+1 en cable U1000AR2V 4x50mm2</t>
  </si>
  <si>
    <t>TD-Salle de classe en cable U1000R2V 5G6mm2</t>
  </si>
  <si>
    <t>Alim mini CTA en câble U1000R2V 5G1,5</t>
  </si>
  <si>
    <t>Alim Sorbonne en câble U1000R2V 3G2,5</t>
  </si>
  <si>
    <t>Bouton poussoir temporisé IK10</t>
  </si>
  <si>
    <t>Prise de courant double</t>
  </si>
  <si>
    <t>Arrêt d'urgence</t>
  </si>
  <si>
    <t>Poste informatique B1 (2PC Normal+1 résa RJ)</t>
  </si>
  <si>
    <t>Poste de travail B4 (4PC Normal+2 résa RJ)</t>
  </si>
  <si>
    <t>Réglette étanche LED 39W</t>
  </si>
  <si>
    <t>Applique Tableau LED</t>
  </si>
  <si>
    <t>Hublot Etanche Extérieur LED 15W avec détecteur</t>
  </si>
  <si>
    <t>DESCRIPTION DES TRAVAUX COURANT FAIBLE</t>
  </si>
  <si>
    <t>Adduction Principale Du Batiment</t>
  </si>
  <si>
    <t>Liaison en fibre optique entre le coffret VDI du bâtiment et la baie serveur du bâtiment C</t>
  </si>
  <si>
    <t>Liaison Fibre 6FO entre batiment C et le batiment G</t>
  </si>
  <si>
    <t>Liaison Fibre 6FO entre batiment C et le batiment K</t>
  </si>
  <si>
    <t>Raccordement Fibre optique</t>
  </si>
  <si>
    <t>Coffret VDI de répartition</t>
  </si>
  <si>
    <t>Onduleur 800VA rackable</t>
  </si>
  <si>
    <t>Déclencheur Manuel conventionnel compatible centrale type 2a</t>
  </si>
  <si>
    <t>Flash Lumineux</t>
  </si>
  <si>
    <t>Alarme Technique</t>
  </si>
  <si>
    <t>Centrale d'alarme technque</t>
  </si>
  <si>
    <t>Détecteur incendie pour alarme technique</t>
  </si>
  <si>
    <t>Raccordement alarme technique sur renvoi d'appel</t>
  </si>
  <si>
    <t>Essai et mise en service</t>
  </si>
  <si>
    <t>Projecteur de son extérieur 110dB - IP - simple</t>
  </si>
  <si>
    <t>Projecteur de son extérieur 110dB - IP - double</t>
  </si>
  <si>
    <t>Multimedia</t>
  </si>
  <si>
    <t>Liaison précable HDMI</t>
  </si>
  <si>
    <t>Consigne atelier</t>
  </si>
  <si>
    <t>Consigne salle de classe</t>
  </si>
  <si>
    <t>Plan d'évacuation</t>
  </si>
  <si>
    <t>Plan d'intervention</t>
  </si>
  <si>
    <t>BATIMENT H : ENSEIGNEMENT SERVICES - HORS EXTENSION</t>
  </si>
  <si>
    <t>Remplacement du TGBT Existant</t>
  </si>
  <si>
    <t>TD-H1 Batiment H au RDC</t>
  </si>
  <si>
    <t>TD-Laverie Batiment H au RDC</t>
  </si>
  <si>
    <t>TD-H1 RDC en cable U1000AR2V 4x50mm2</t>
  </si>
  <si>
    <t>TD-LaverieRDC en cable U1000AR2V 5G16mm2</t>
  </si>
  <si>
    <t>Alim Moteur Extrateur en câble U1000R2V 3G1,5</t>
  </si>
  <si>
    <t>Alim Chauffe eau solaire en câble U1000R2V 3G6</t>
  </si>
  <si>
    <t>Alim Friteuse en câble U1000R2V 3G2,5 sur PC</t>
  </si>
  <si>
    <t>Alim Machine à laver en câble U1000R2V 3G2,5 - sur PC</t>
  </si>
  <si>
    <t>Alim Seche linge en câble U1000R2V 3G2,5 - sur PC</t>
  </si>
  <si>
    <t>Alim Eclairage Hotte câble U1000R2V 3G1,5</t>
  </si>
  <si>
    <t>Alim Plaque Coupe feu (H-01) câble U1000R2V 3G1,5</t>
  </si>
  <si>
    <t>Alim Four électrique (H-08) en câble U1000R2V 5G10</t>
  </si>
  <si>
    <t>Alim Chambre froide négative ou positive (H-13 ou 14) en câble U1000R2V 5G1,5</t>
  </si>
  <si>
    <t>Alim Hotte centrale (H-16) en câble U1000R2V 5G1,5</t>
  </si>
  <si>
    <t>Alim Amoire Froid négative ou positive (H-16-17) en câble U1000R2V 3G2,5 sur PC</t>
  </si>
  <si>
    <t>Alim Lave Vaisselle (H-20) en câble U1000R2V 5G4</t>
  </si>
  <si>
    <t>Alim Plaque à Snacker Electrique (H-29) en câble U1000R2V 3G4</t>
  </si>
  <si>
    <t>Alim electrovanne Gaz en câble U1000R2V 3G1,5mm2</t>
  </si>
  <si>
    <t>Alim Canalis en câble U1000R2V 5G16mm2</t>
  </si>
  <si>
    <t>Alim Evapo en câble U1000R2V 3G1,5</t>
  </si>
  <si>
    <t>Alim régul CF en câble U1000R2V 3G1,5</t>
  </si>
  <si>
    <t>Bouton poussoir</t>
  </si>
  <si>
    <t>Prises de courant double 2P+T IP55</t>
  </si>
  <si>
    <t>Canalis 63A Atelier MELEC</t>
  </si>
  <si>
    <t>Potelet pour prise de courant</t>
  </si>
  <si>
    <t>Liaison Fibre 6FO entre batiment C et le batiment I</t>
  </si>
  <si>
    <t>Essai et mise en service centrale d'alarme conventionnel</t>
  </si>
  <si>
    <t>Extincteur CO2 - 5kg + consignes</t>
  </si>
  <si>
    <t>Extincteur ABF 6L</t>
  </si>
  <si>
    <t xml:space="preserve">Extincteur douche 6L </t>
  </si>
  <si>
    <t>Consigne incendie cuisine</t>
  </si>
  <si>
    <t>Consigne incendie feu gaz</t>
  </si>
  <si>
    <t>Couverture anti feu</t>
  </si>
  <si>
    <t>BÂTIMENT I : ENSEIGNEMENT INDUSTRIEL</t>
  </si>
  <si>
    <t>TRAVAUX PRELIMINAIRE</t>
  </si>
  <si>
    <t>TG-I1 Batiment I au RDC</t>
  </si>
  <si>
    <t>TD-I1 Batiment I au R+1</t>
  </si>
  <si>
    <t>TD-I2 Batiment I au R+1</t>
  </si>
  <si>
    <t>TG-I Batiment I en cable U1000AR2V 4x150mm2 + 4x1,5mm2 U1000R2V</t>
  </si>
  <si>
    <t>Liaison depuis TG-I1</t>
  </si>
  <si>
    <t>TD-I1 R+1 en cable U1000AR2V 4x50mm2</t>
  </si>
  <si>
    <t>TD-I2 R+1 en cable U1000AR2V 4x50mm2</t>
  </si>
  <si>
    <t>Alim pont levant en cable U1000R2V 5G2,5mm2</t>
  </si>
  <si>
    <t>Alim perceuse à colonne en câble U1000R2V 5G2,5mm2</t>
  </si>
  <si>
    <t>Alim Guillotine en câble U1000R2V 5G2,5mm2</t>
  </si>
  <si>
    <t>Alim scie à ruban en câble U1000R2V 5G2,5mm2</t>
  </si>
  <si>
    <t>Poste imprimante B2 (1PC Normal + 1 résa RJ)</t>
  </si>
  <si>
    <t>Bouton poussoir IP55</t>
  </si>
  <si>
    <t>Brasseur d'air mural (réutilisé)</t>
  </si>
  <si>
    <t>BAES d'ambiance encastré y compris cablage</t>
  </si>
  <si>
    <t>Extincteur à poudre 6kg (ABC)</t>
  </si>
  <si>
    <t>Coffret extincteur</t>
  </si>
  <si>
    <t>BÂTIMENT K : INTERNAT</t>
  </si>
  <si>
    <t>TG-K1 Batiment K</t>
  </si>
  <si>
    <t>TD-K2 R+1 Batiment K</t>
  </si>
  <si>
    <t>TG-K Batiment K en cable U1000AR2V 4x95mm2 + 4x1,5mm2 U1000R2V</t>
  </si>
  <si>
    <t>Liaison depuis TG-K</t>
  </si>
  <si>
    <t>TD-K2 R+1 en cable U1000R2V 5G35mm2</t>
  </si>
  <si>
    <t>Alim Appoint Chauffe-eau solaire en câble U1000R2V 3G2,5</t>
  </si>
  <si>
    <t>Hublot Etanche LED 9W décoratif</t>
  </si>
  <si>
    <t>Bloc Bi-fonction BAES-BAEH d'évacuation en applique y compris cablage</t>
  </si>
  <si>
    <t xml:space="preserve">Centrale d'alarme adressable Cat A </t>
  </si>
  <si>
    <t>Indicateur d'action</t>
  </si>
  <si>
    <t>Déclencheur Manuel adressable</t>
  </si>
  <si>
    <t>Détecteur optique de fumée adressable</t>
  </si>
  <si>
    <t>Asservissement des portes coupe-feu sans contrôle de position</t>
  </si>
  <si>
    <t>Report d'alarme Centrale d'alarme adressable</t>
  </si>
  <si>
    <t>Essai et mise en service centrale d'alarme adressable</t>
  </si>
  <si>
    <t>Consigne chambre</t>
  </si>
  <si>
    <t>BÂTIMENT N : LOGEMENT DE FONCTION 1</t>
  </si>
  <si>
    <t>DESCRIPTION DES TRAVAUX DES VILLAS</t>
  </si>
  <si>
    <t>Reprise de la prise de terre principale de la villa existante</t>
  </si>
  <si>
    <t>Liaison équipotentielle principale et supplémentaire</t>
  </si>
  <si>
    <t>ARMOIRES ET COFFRETS DE DISTRIBUTION ELECTRIQUE</t>
  </si>
  <si>
    <t>Tableau électrique Villa N, O et P</t>
  </si>
  <si>
    <t>Tableau Electrique Villa N</t>
  </si>
  <si>
    <t>LUSTRERIE</t>
  </si>
  <si>
    <t>Liaison Eclairages logement (au point lumineux)</t>
  </si>
  <si>
    <t xml:space="preserve">Hublot LED Déco 15 W - 1400 Lum - 3000K  </t>
  </si>
  <si>
    <t>Downlight encastré – 1300lm – 3000k – 14W</t>
  </si>
  <si>
    <t>Spot intérieur encastré 12W</t>
  </si>
  <si>
    <t>Hublot LED étanche LED 15W - 3000K - IK09 - A détection</t>
  </si>
  <si>
    <t>Réglette LED 9W - 700lm - IP44 - IK 07</t>
  </si>
  <si>
    <t>APPAREILLAGE</t>
  </si>
  <si>
    <t>Interrupteur simple allumage</t>
  </si>
  <si>
    <t>Interrupteur va et vient</t>
  </si>
  <si>
    <t>Prises de courant 2P+T 10/16A y compris liaison electrique (gaine+cable)</t>
  </si>
  <si>
    <t>Prises de courant 2P+T 10/16A spécifique y compris liaison electrique (gaine+cable)</t>
  </si>
  <si>
    <t>Prises de courant double 2P+T 10/16A y compris liaison electrique (gaine+cable)</t>
  </si>
  <si>
    <t>ALIMENTATION DIRECTE</t>
  </si>
  <si>
    <t>3G1.5 mm² U1000 R2V (Hotte VMC)</t>
  </si>
  <si>
    <t>3G2.5 mm² U1000 R2V (Climatisation, Appoint ECS)</t>
  </si>
  <si>
    <t>3G6 mm² U1000 R2V (Plaque de cuisson)</t>
  </si>
  <si>
    <t>SPT</t>
  </si>
  <si>
    <t>Boitier de communication SPT</t>
  </si>
  <si>
    <t>Prise RJ 45 y compris liaison</t>
  </si>
  <si>
    <t>Télédistribution</t>
  </si>
  <si>
    <t>Distribution Villa</t>
  </si>
  <si>
    <t>Prise TV-SAT</t>
  </si>
  <si>
    <t>BATIMENT U : VIE SCOLAIRE / MAISON DES LYCÉENS / SALLES INFORMATIQUES / BLOCS SANITAIRES</t>
  </si>
  <si>
    <t>TG-U Batiment U</t>
  </si>
  <si>
    <t>TD-U2 Batiment U</t>
  </si>
  <si>
    <t>150*50</t>
  </si>
  <si>
    <t>Fourreaux sous dallage</t>
  </si>
  <si>
    <t>TPC Rouge ou vert de 63</t>
  </si>
  <si>
    <t>TG-U Batiment U en cable U1000AR2V 4x35mm2 + 4x1,5mm2 U1000R2V</t>
  </si>
  <si>
    <t>Alim Volet roulant en câble U1000R2V 3G1,5</t>
  </si>
  <si>
    <t>Liaison Fibre 6FO entre batiment C et le batiment U</t>
  </si>
  <si>
    <t>Centrale d'alarme conventionnel type 2a</t>
  </si>
  <si>
    <t>Report d'alarme</t>
  </si>
  <si>
    <t>BÂTIMENT J : RESTAURATION</t>
  </si>
  <si>
    <t>TD-J Batiment J au RDC</t>
  </si>
  <si>
    <t>Alim groupe Froid en câble U1000R2V 3G1,5</t>
  </si>
  <si>
    <t>Alim Ballon eau chaude bat. J en câble U1000R2V 5G10</t>
  </si>
  <si>
    <t>Alim armoire à couteau en câble U1000R2V 3G2,5 (sur PC)</t>
  </si>
  <si>
    <t>Alim desinsectiseur en câble U1000R2V 3G2,5 (sur PC - groupe de 6)</t>
  </si>
  <si>
    <t>Alim Meuble Froid (J-17) en câble U1000R2V 3G1,5</t>
  </si>
  <si>
    <t>Alim Coupe légume CL55 (J-19) en câble U1000R2V 5G1,5</t>
  </si>
  <si>
    <t>Alim Trancheuse à jambon (J-23) en câble U1000R2V 3G1,5</t>
  </si>
  <si>
    <t>Alim Batteur 20kG (J-25) en câble U1000R2V 3G1,5</t>
  </si>
  <si>
    <t>Alim Essoreuse à salade (J-26) en câble U1000R2V 3G1,5</t>
  </si>
  <si>
    <t>Alim Eplucheuse à légumes (J-27) en câble U1000R2V 5G1,5</t>
  </si>
  <si>
    <t>Alim Cellule de refroidissement (J-28) en câble U1000R2V 3G2,5 (sur PC)</t>
  </si>
  <si>
    <t>Alim Trancheur à baguette (J-29) en câble U1000R2V 3G1,5</t>
  </si>
  <si>
    <t>Alim Meuble self entrée Froide (J-30) en câble U1000R2V 3G1,5</t>
  </si>
  <si>
    <t>Alim Meuble self bain marie (J-31) en câble U1000R2V 5G2,5</t>
  </si>
  <si>
    <t>Alim Meuble self dessert (J-32) en câble U1000R2V 3G1,5</t>
  </si>
  <si>
    <t>Alim Piezzo équipements gaz cuisine bât. J en câble U1000R2V 3G1,5</t>
  </si>
  <si>
    <t>Alim Four gaz (J-42) en câble U1000R2V 3G2,5</t>
  </si>
  <si>
    <t>Alim Four elec 26,5kW (J-43) en câble U1000R2V 5G10</t>
  </si>
  <si>
    <t>Alim Hotte centrale (Piano-J) en câble CR1 4G1,5</t>
  </si>
  <si>
    <t>Alim Hotte murale (Four-J ou H) câble CR1 4G1,5</t>
  </si>
  <si>
    <t>Alim Lave Vaisselle (J-55) en câble U1000R2V 5G16</t>
  </si>
  <si>
    <t>Alim Hotte murale (Lave Vaisselle-J) câble U1000R2V 4G1,5</t>
  </si>
  <si>
    <t>Alim Refroidsseur de poubelle (J-58) câble U1000R2V 3G1,5</t>
  </si>
  <si>
    <t>Alim Sèche main câble U1000R2V 3G2,5</t>
  </si>
  <si>
    <t>Alim compensation en câble U1000R2V 3G1,5</t>
  </si>
  <si>
    <t>Réglette étanche LED 24W</t>
  </si>
  <si>
    <t>Hublot Etanche 15W IK10</t>
  </si>
  <si>
    <t>Hublot Etanche LED 9W</t>
  </si>
  <si>
    <t>Luminaire suspendu LED - 42W</t>
  </si>
  <si>
    <t>Brasseur d'air plafond</t>
  </si>
  <si>
    <t>Liaison Fibre 6FO entre batiment C et le batiment J</t>
  </si>
  <si>
    <t>Centrale d'alarme Type 4 équipé d'un DM et d'une Sirène</t>
  </si>
  <si>
    <t>Essai et mise en service centrale d'alarme type 4</t>
  </si>
  <si>
    <t>BATIMENT H : ENSEIGNEMENT SERVICES - AVEC EXTENSION</t>
  </si>
  <si>
    <t>REHABILITATION ET EXTENSION DU LYCEE D'ETAT DE WALLIS ET FUTUNA
COMMUNE DE MATA'UTU - WALLIS-ET-FUTUNA - DCE</t>
  </si>
  <si>
    <t>BÂTIMENT A : LOGE ENTREE</t>
  </si>
  <si>
    <t xml:space="preserve">QUANTITE </t>
  </si>
  <si>
    <t>TOTAL</t>
  </si>
  <si>
    <t>Alimenté depuis TD-C</t>
  </si>
  <si>
    <t>Liaison Fibre 6FO entre batiment C et le batiment Loge</t>
  </si>
  <si>
    <t>BÂTIMENT B : ADMINSTRATION</t>
  </si>
  <si>
    <t>TD-B Batiment B</t>
  </si>
  <si>
    <t>TD-B Batiment B en cable U1000AR2V 4x16mm2 + 4x1,5mm2 U1000R2V</t>
  </si>
  <si>
    <t>Alim Portail entrée principale en cable U1000R2V 3G2,5mm2</t>
  </si>
  <si>
    <t>Poste de travail B3 (4PC Normal+2 résa RJ)</t>
  </si>
  <si>
    <t>Liaison Fibre 6FO entre batiment C et le batiment B</t>
  </si>
  <si>
    <t>Boitier d'alarme 4 boutons POE</t>
  </si>
  <si>
    <t>Microphone 8 zones - POE</t>
  </si>
  <si>
    <t>BÂTIMENT C : INTENDANCE</t>
  </si>
  <si>
    <t>TD-C Batiment C</t>
  </si>
  <si>
    <t>TD-C Batiment C en cable U1000AR2V 4x16mm2 + 4x1,5mm2 U1000R2V</t>
  </si>
  <si>
    <t>Baie principale 42U</t>
  </si>
  <si>
    <t>Onduleur 5000VA rackable</t>
  </si>
  <si>
    <t>Centrale d'alarme type 4</t>
  </si>
  <si>
    <t>Report d'alarme Centrale d'alarme conventionnel</t>
  </si>
  <si>
    <t>Centrale Sonnerie de cours / PPMS rackable</t>
  </si>
  <si>
    <t>Programmation et paramétrage du système</t>
  </si>
  <si>
    <t>Mise en service et essai</t>
  </si>
  <si>
    <t>Formation utilisateur</t>
  </si>
  <si>
    <t>BÂTIMENT E : SALLE DES PROFESSEURS</t>
  </si>
  <si>
    <t>TD-E Batiment E</t>
  </si>
  <si>
    <t>BÂTIMENT F : CDI</t>
  </si>
  <si>
    <t>TD-F Batiment F1</t>
  </si>
  <si>
    <t>TD-F Batiment F2</t>
  </si>
  <si>
    <t>TG-F Batiment F en cable U1000R2V 4x16mm2 + 4x1,5mm2 U1000R2V</t>
  </si>
  <si>
    <t>Liaison depuis TD-F</t>
  </si>
  <si>
    <t>TD-D en cable U1000R2V 5G6mm2</t>
  </si>
  <si>
    <t>TD-E en cable U1000R2V 5G6mm2</t>
  </si>
  <si>
    <t>Liaison Fibre 6FO entre batiment C et le batiment D-E-F</t>
  </si>
  <si>
    <t>BÂTIMENT L : VESTIAIRES EPS</t>
  </si>
  <si>
    <t xml:space="preserve">ENS </t>
  </si>
  <si>
    <t>TD-L Batiment L</t>
  </si>
  <si>
    <t>TG-L Batiment L en cable U1000AR2V 4x16mm2 + 4x1,5mm2 U1000R2V</t>
  </si>
  <si>
    <t>Hublot Etanche Extérieur LED 9W</t>
  </si>
  <si>
    <t>Liaison Fibre 6FO entre batiment C et le batiment L</t>
  </si>
  <si>
    <t>BÂTIMENT M : SANITAIRES</t>
  </si>
  <si>
    <t>TG-M Batiment M en cable U1000AR2V 5G6mm2 + 4x1,5mm2 U1000R2V</t>
  </si>
  <si>
    <t>BÂTIMENT O - LOGEMENT DE FONCTION 2</t>
  </si>
  <si>
    <t>P.U</t>
  </si>
  <si>
    <t>Dépose Eclairage extérieur (mat) et cablage associé</t>
  </si>
  <si>
    <t>Tableau Electrique Villa O</t>
  </si>
  <si>
    <t>Prises de courant 2P+T 10/16A étanche y compris liaison electrique (gaine+cable)</t>
  </si>
  <si>
    <t>3G2.5 mm² U1000 R2V (Four, Climatisation, Appoint ECS)</t>
  </si>
  <si>
    <t>MONTANT TOTAL DES TRAVAUX H.T.</t>
  </si>
  <si>
    <t>BÂTIMENT P - LOGEMENT DE FONCTION 3</t>
  </si>
  <si>
    <t>Nota : Les quantités indiquées sont données à titre indicatif. L'entreprise est tenue de les vérifier et de les modifier le cas échéant afin de les adapter à leur propre quantité. En tout état de cause, les documents retournés par eux sont considérés comme les leurs et donc sous leur entière responsabilité.</t>
  </si>
  <si>
    <t>Tableau Electrique Villa P</t>
  </si>
  <si>
    <t>BÂTIMENT S : FALE VEHICULES</t>
  </si>
  <si>
    <t>Projecteur LED forte puissance</t>
  </si>
  <si>
    <t>BÂTIMENT T : HALL EPS</t>
  </si>
  <si>
    <t>Ens</t>
  </si>
  <si>
    <t>BÂTIMENT V : ATELIER DE MAINTENANCE</t>
  </si>
  <si>
    <t>TG-V Batiment V</t>
  </si>
  <si>
    <t>TG-V Batiment V en cable U1000AR2V 4x35mm2 + 4x1,5mm2 U1000R2V</t>
  </si>
  <si>
    <t>Liaison Fibre 6FO entre batiment C et le batiment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</si>
</sst>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00"/>
    <numFmt numFmtId="165" formatCode="#,##0\ &quot;FCFP&quot;"/>
    <numFmt numFmtId="166" formatCode="_-* #,##0_-;\-* #,##0_-;_-* &quot;-&quot;??_-;_-@_-"/>
    <numFmt numFmtId="167" formatCode="0.0"/>
    <numFmt numFmtId="168" formatCode="0.0000"/>
    <numFmt numFmtId="169" formatCode="0.00000"/>
    <numFmt numFmtId="170" formatCode="#,##0\ &quot;F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9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4"/>
      <name val="Arial"/>
      <family val="2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double">
        <color indexed="64"/>
      </right>
      <top/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auto="1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auto="1"/>
      </right>
      <top style="double">
        <color auto="1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5" fillId="0" borderId="0" applyNumberFormat="0" applyFill="0" applyBorder="0" applyAlignment="0" applyProtection="0"/>
  </cellStyleXfs>
  <cellXfs count="443">
    <xf numFmtId="0" fontId="0" fillId="0" borderId="0" xfId="0"/>
    <xf numFmtId="0" fontId="4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16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6" fontId="4" fillId="0" borderId="5" xfId="1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164" fontId="4" fillId="0" borderId="7" xfId="2" applyNumberFormat="1" applyFont="1" applyBorder="1" applyAlignment="1">
      <alignment horizontal="center" vertical="center"/>
    </xf>
    <xf numFmtId="0" fontId="4" fillId="0" borderId="8" xfId="2" applyFont="1" applyBorder="1" applyAlignment="1">
      <alignment horizontal="left" vertical="center" wrapText="1" indent="1"/>
    </xf>
    <xf numFmtId="0" fontId="10" fillId="0" borderId="9" xfId="2" applyFont="1" applyBorder="1" applyAlignment="1">
      <alignment horizontal="center" vertical="center"/>
    </xf>
    <xf numFmtId="2" fontId="10" fillId="0" borderId="9" xfId="2" applyNumberFormat="1" applyFont="1" applyBorder="1" applyAlignment="1">
      <alignment horizontal="center" vertical="center"/>
    </xf>
    <xf numFmtId="3" fontId="10" fillId="0" borderId="9" xfId="2" applyNumberFormat="1" applyFont="1" applyBorder="1" applyAlignment="1">
      <alignment horizontal="right" vertical="center"/>
    </xf>
    <xf numFmtId="165" fontId="10" fillId="0" borderId="10" xfId="2" applyNumberFormat="1" applyFont="1" applyBorder="1" applyAlignment="1">
      <alignment horizontal="right" vertical="center"/>
    </xf>
    <xf numFmtId="0" fontId="10" fillId="0" borderId="0" xfId="2" applyFont="1" applyAlignment="1">
      <alignment vertical="center"/>
    </xf>
    <xf numFmtId="164" fontId="11" fillId="0" borderId="11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 indent="1"/>
    </xf>
    <xf numFmtId="164" fontId="10" fillId="0" borderId="11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center" vertical="center"/>
    </xf>
    <xf numFmtId="2" fontId="10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0" fontId="10" fillId="0" borderId="9" xfId="2" applyFont="1" applyBorder="1" applyAlignment="1">
      <alignment horizontal="left" vertical="center" wrapText="1" indent="1"/>
    </xf>
    <xf numFmtId="166" fontId="10" fillId="0" borderId="9" xfId="1" applyNumberFormat="1" applyFont="1" applyFill="1" applyBorder="1" applyAlignment="1">
      <alignment horizontal="center" vertical="center"/>
    </xf>
    <xf numFmtId="0" fontId="11" fillId="0" borderId="0" xfId="2" applyFont="1" applyAlignment="1">
      <alignment vertical="center"/>
    </xf>
    <xf numFmtId="166" fontId="10" fillId="0" borderId="9" xfId="1" applyNumberFormat="1" applyFont="1" applyFill="1" applyBorder="1" applyAlignment="1">
      <alignment horizontal="right" vertical="center"/>
    </xf>
    <xf numFmtId="0" fontId="12" fillId="0" borderId="9" xfId="2" applyFont="1" applyBorder="1" applyAlignment="1">
      <alignment horizontal="right" vertical="center" wrapText="1" indent="1"/>
    </xf>
    <xf numFmtId="165" fontId="10" fillId="0" borderId="10" xfId="0" applyNumberFormat="1" applyFont="1" applyBorder="1" applyAlignment="1">
      <alignment horizontal="right" vertical="center"/>
    </xf>
    <xf numFmtId="164" fontId="4" fillId="0" borderId="11" xfId="2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indent="1"/>
    </xf>
    <xf numFmtId="0" fontId="10" fillId="0" borderId="12" xfId="0" applyFont="1" applyBorder="1" applyAlignment="1">
      <alignment vertical="center"/>
    </xf>
    <xf numFmtId="2" fontId="10" fillId="0" borderId="12" xfId="0" applyNumberFormat="1" applyFont="1" applyBorder="1" applyAlignment="1">
      <alignment horizontal="center" vertical="center"/>
    </xf>
    <xf numFmtId="166" fontId="10" fillId="0" borderId="12" xfId="1" applyNumberFormat="1" applyFont="1" applyFill="1" applyBorder="1" applyAlignment="1">
      <alignment horizontal="right" vertical="center"/>
    </xf>
    <xf numFmtId="165" fontId="10" fillId="0" borderId="13" xfId="0" applyNumberFormat="1" applyFont="1" applyBorder="1" applyAlignment="1">
      <alignment horizontal="right" vertical="center"/>
    </xf>
    <xf numFmtId="0" fontId="10" fillId="0" borderId="9" xfId="0" applyFont="1" applyBorder="1" applyAlignment="1">
      <alignment vertical="center"/>
    </xf>
    <xf numFmtId="0" fontId="4" fillId="0" borderId="9" xfId="2" applyFont="1" applyBorder="1" applyAlignment="1">
      <alignment horizontal="left" vertical="center" wrapText="1" indent="1"/>
    </xf>
    <xf numFmtId="0" fontId="10" fillId="0" borderId="14" xfId="2" applyFont="1" applyBorder="1" applyAlignment="1">
      <alignment horizontal="center" vertical="center"/>
    </xf>
    <xf numFmtId="2" fontId="10" fillId="0" borderId="14" xfId="2" applyNumberFormat="1" applyFont="1" applyBorder="1" applyAlignment="1">
      <alignment horizontal="center" vertical="center"/>
    </xf>
    <xf numFmtId="3" fontId="10" fillId="0" borderId="14" xfId="2" applyNumberFormat="1" applyFont="1" applyBorder="1" applyAlignment="1">
      <alignment horizontal="right" vertical="center"/>
    </xf>
    <xf numFmtId="165" fontId="10" fillId="0" borderId="15" xfId="2" applyNumberFormat="1" applyFont="1" applyBorder="1" applyAlignment="1">
      <alignment horizontal="right" vertical="center"/>
    </xf>
    <xf numFmtId="167" fontId="4" fillId="0" borderId="11" xfId="2" applyNumberFormat="1" applyFont="1" applyBorder="1" applyAlignment="1">
      <alignment vertical="center"/>
    </xf>
    <xf numFmtId="167" fontId="4" fillId="0" borderId="16" xfId="2" applyNumberFormat="1" applyFont="1" applyBorder="1" applyAlignment="1">
      <alignment vertical="center"/>
    </xf>
    <xf numFmtId="165" fontId="4" fillId="0" borderId="17" xfId="0" applyNumberFormat="1" applyFont="1" applyBorder="1" applyAlignment="1">
      <alignment horizontal="right" vertical="center"/>
    </xf>
    <xf numFmtId="0" fontId="10" fillId="0" borderId="18" xfId="2" applyFont="1" applyBorder="1" applyAlignment="1">
      <alignment horizontal="center" vertical="center"/>
    </xf>
    <xf numFmtId="2" fontId="10" fillId="0" borderId="18" xfId="2" applyNumberFormat="1" applyFont="1" applyBorder="1" applyAlignment="1">
      <alignment horizontal="center" vertical="center"/>
    </xf>
    <xf numFmtId="3" fontId="10" fillId="0" borderId="18" xfId="2" applyNumberFormat="1" applyFont="1" applyBorder="1" applyAlignment="1">
      <alignment horizontal="right" vertical="center"/>
    </xf>
    <xf numFmtId="165" fontId="10" fillId="0" borderId="19" xfId="2" applyNumberFormat="1" applyFont="1" applyBorder="1" applyAlignment="1">
      <alignment horizontal="right" vertical="center"/>
    </xf>
    <xf numFmtId="166" fontId="10" fillId="0" borderId="9" xfId="1" applyNumberFormat="1" applyFont="1" applyBorder="1" applyAlignment="1">
      <alignment horizontal="right" vertical="center"/>
    </xf>
    <xf numFmtId="0" fontId="10" fillId="0" borderId="8" xfId="0" applyFont="1" applyBorder="1" applyAlignment="1">
      <alignment vertical="center"/>
    </xf>
    <xf numFmtId="0" fontId="10" fillId="0" borderId="8" xfId="2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168" fontId="10" fillId="0" borderId="11" xfId="2" applyNumberFormat="1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3" fontId="11" fillId="0" borderId="0" xfId="2" applyNumberFormat="1" applyFont="1" applyAlignment="1">
      <alignment vertical="center"/>
    </xf>
    <xf numFmtId="3" fontId="5" fillId="0" borderId="0" xfId="2" applyNumberFormat="1" applyFont="1" applyAlignment="1">
      <alignment vertical="center"/>
    </xf>
    <xf numFmtId="164" fontId="10" fillId="0" borderId="11" xfId="2" applyNumberFormat="1" applyFont="1" applyBorder="1" applyAlignment="1">
      <alignment horizontal="center" vertical="center"/>
    </xf>
    <xf numFmtId="164" fontId="4" fillId="0" borderId="23" xfId="2" applyNumberFormat="1" applyFont="1" applyBorder="1" applyAlignment="1">
      <alignment horizontal="center" vertical="center"/>
    </xf>
    <xf numFmtId="0" fontId="4" fillId="0" borderId="14" xfId="2" applyFont="1" applyBorder="1" applyAlignment="1">
      <alignment horizontal="left" vertical="center" wrapText="1" indent="1"/>
    </xf>
    <xf numFmtId="0" fontId="10" fillId="0" borderId="24" xfId="2" applyFont="1" applyBorder="1" applyAlignment="1">
      <alignment horizontal="center" vertical="center"/>
    </xf>
    <xf numFmtId="2" fontId="10" fillId="0" borderId="24" xfId="2" applyNumberFormat="1" applyFont="1" applyBorder="1" applyAlignment="1">
      <alignment horizontal="center" vertical="center"/>
    </xf>
    <xf numFmtId="3" fontId="10" fillId="0" borderId="24" xfId="2" applyNumberFormat="1" applyFont="1" applyBorder="1" applyAlignment="1">
      <alignment horizontal="right" vertical="center"/>
    </xf>
    <xf numFmtId="165" fontId="10" fillId="0" borderId="25" xfId="2" applyNumberFormat="1" applyFont="1" applyBorder="1" applyAlignment="1">
      <alignment horizontal="right" vertical="center"/>
    </xf>
    <xf numFmtId="164" fontId="11" fillId="0" borderId="26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indent="1"/>
    </xf>
    <xf numFmtId="164" fontId="10" fillId="0" borderId="23" xfId="2" applyNumberFormat="1" applyFont="1" applyBorder="1" applyAlignment="1">
      <alignment horizontal="center" vertical="center"/>
    </xf>
    <xf numFmtId="0" fontId="10" fillId="0" borderId="14" xfId="2" applyFont="1" applyBorder="1" applyAlignment="1">
      <alignment horizontal="left" vertical="center" indent="2"/>
    </xf>
    <xf numFmtId="3" fontId="10" fillId="8" borderId="24" xfId="2" applyNumberFormat="1" applyFont="1" applyFill="1" applyBorder="1" applyAlignment="1">
      <alignment horizontal="right" vertical="center"/>
    </xf>
    <xf numFmtId="165" fontId="10" fillId="8" borderId="25" xfId="2" applyNumberFormat="1" applyFont="1" applyFill="1" applyBorder="1" applyAlignment="1">
      <alignment horizontal="right" vertical="center"/>
    </xf>
    <xf numFmtId="165" fontId="5" fillId="8" borderId="17" xfId="2" applyNumberFormat="1" applyFont="1" applyFill="1" applyBorder="1" applyAlignment="1">
      <alignment horizontal="right" vertical="center"/>
    </xf>
    <xf numFmtId="164" fontId="10" fillId="0" borderId="0" xfId="2" applyNumberFormat="1" applyFont="1" applyAlignment="1">
      <alignment vertical="center"/>
    </xf>
    <xf numFmtId="0" fontId="10" fillId="0" borderId="0" xfId="2" applyFont="1" applyAlignment="1">
      <alignment horizontal="left" vertical="center" indent="2"/>
    </xf>
    <xf numFmtId="0" fontId="10" fillId="0" borderId="0" xfId="2" applyFont="1" applyAlignment="1">
      <alignment horizontal="center" vertical="center"/>
    </xf>
    <xf numFmtId="2" fontId="10" fillId="0" borderId="0" xfId="2" applyNumberFormat="1" applyFont="1" applyAlignment="1">
      <alignment vertical="center"/>
    </xf>
    <xf numFmtId="0" fontId="10" fillId="0" borderId="0" xfId="2" applyFont="1" applyAlignment="1">
      <alignment horizontal="right" vertical="center"/>
    </xf>
    <xf numFmtId="165" fontId="10" fillId="0" borderId="0" xfId="2" applyNumberFormat="1" applyFont="1" applyAlignment="1">
      <alignment horizontal="right" vertical="center"/>
    </xf>
    <xf numFmtId="2" fontId="6" fillId="0" borderId="0" xfId="0" applyNumberFormat="1" applyFont="1" applyAlignment="1">
      <alignment vertical="center"/>
    </xf>
    <xf numFmtId="166" fontId="6" fillId="0" borderId="0" xfId="1" applyNumberFormat="1" applyFont="1" applyFill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3" fontId="10" fillId="8" borderId="0" xfId="2" applyNumberFormat="1" applyFont="1" applyFill="1" applyAlignment="1">
      <alignment horizontal="right" vertical="center"/>
    </xf>
    <xf numFmtId="165" fontId="10" fillId="8" borderId="0" xfId="2" applyNumberFormat="1" applyFont="1" applyFill="1" applyAlignment="1">
      <alignment horizontal="right" vertical="center"/>
    </xf>
    <xf numFmtId="166" fontId="4" fillId="0" borderId="5" xfId="1" applyNumberFormat="1" applyFont="1" applyFill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 vertical="center"/>
    </xf>
    <xf numFmtId="168" fontId="10" fillId="0" borderId="11" xfId="0" applyNumberFormat="1" applyFont="1" applyBorder="1" applyAlignment="1">
      <alignment horizontal="center" vertical="center"/>
    </xf>
    <xf numFmtId="2" fontId="10" fillId="0" borderId="23" xfId="2" applyNumberFormat="1" applyFont="1" applyBorder="1" applyAlignment="1">
      <alignment horizontal="center"/>
    </xf>
    <xf numFmtId="0" fontId="12" fillId="0" borderId="14" xfId="2" applyFont="1" applyBorder="1" applyAlignment="1">
      <alignment horizontal="right" vertical="center" wrapText="1" indent="1"/>
    </xf>
    <xf numFmtId="166" fontId="10" fillId="0" borderId="14" xfId="1" applyNumberFormat="1" applyFont="1" applyFill="1" applyBorder="1" applyAlignment="1">
      <alignment horizontal="center" vertical="center"/>
    </xf>
    <xf numFmtId="2" fontId="10" fillId="0" borderId="8" xfId="2" applyNumberFormat="1" applyFont="1" applyBorder="1" applyAlignment="1">
      <alignment horizontal="center" vertical="center"/>
    </xf>
    <xf numFmtId="165" fontId="10" fillId="0" borderId="27" xfId="2" applyNumberFormat="1" applyFont="1" applyBorder="1" applyAlignment="1">
      <alignment horizontal="right" vertical="center"/>
    </xf>
    <xf numFmtId="3" fontId="10" fillId="8" borderId="9" xfId="2" applyNumberFormat="1" applyFont="1" applyFill="1" applyBorder="1" applyAlignment="1">
      <alignment horizontal="right" vertical="center"/>
    </xf>
    <xf numFmtId="2" fontId="10" fillId="0" borderId="11" xfId="2" applyNumberFormat="1" applyFont="1" applyBorder="1" applyAlignment="1">
      <alignment horizontal="center"/>
    </xf>
    <xf numFmtId="165" fontId="10" fillId="8" borderId="10" xfId="2" applyNumberFormat="1" applyFont="1" applyFill="1" applyBorder="1" applyAlignment="1">
      <alignment horizontal="right" vertical="center"/>
    </xf>
    <xf numFmtId="165" fontId="10" fillId="8" borderId="27" xfId="2" applyNumberFormat="1" applyFont="1" applyFill="1" applyBorder="1" applyAlignment="1">
      <alignment horizontal="right" vertical="center"/>
    </xf>
    <xf numFmtId="164" fontId="12" fillId="0" borderId="11" xfId="2" applyNumberFormat="1" applyFont="1" applyBorder="1" applyAlignment="1">
      <alignment horizontal="right" vertical="center"/>
    </xf>
    <xf numFmtId="164" fontId="12" fillId="0" borderId="7" xfId="2" applyNumberFormat="1" applyFont="1" applyBorder="1" applyAlignment="1">
      <alignment horizontal="right" vertical="center"/>
    </xf>
    <xf numFmtId="2" fontId="10" fillId="0" borderId="11" xfId="2" applyNumberFormat="1" applyFont="1" applyBorder="1" applyAlignment="1">
      <alignment horizontal="center" vertical="center"/>
    </xf>
    <xf numFmtId="169" fontId="10" fillId="0" borderId="11" xfId="0" applyNumberFormat="1" applyFont="1" applyBorder="1" applyAlignment="1">
      <alignment horizontal="center" vertical="center"/>
    </xf>
    <xf numFmtId="165" fontId="10" fillId="0" borderId="10" xfId="2" applyNumberFormat="1" applyFont="1" applyBorder="1" applyAlignment="1">
      <alignment horizontal="right"/>
    </xf>
    <xf numFmtId="168" fontId="10" fillId="0" borderId="23" xfId="2" applyNumberFormat="1" applyFont="1" applyBorder="1" applyAlignment="1">
      <alignment horizontal="center" vertical="center"/>
    </xf>
    <xf numFmtId="0" fontId="10" fillId="0" borderId="14" xfId="2" applyFont="1" applyBorder="1" applyAlignment="1">
      <alignment horizontal="left" vertical="center" wrapText="1" indent="1"/>
    </xf>
    <xf numFmtId="3" fontId="10" fillId="8" borderId="14" xfId="2" applyNumberFormat="1" applyFont="1" applyFill="1" applyBorder="1" applyAlignment="1">
      <alignment horizontal="right" vertical="center"/>
    </xf>
    <xf numFmtId="3" fontId="10" fillId="8" borderId="8" xfId="2" applyNumberFormat="1" applyFont="1" applyFill="1" applyBorder="1" applyAlignment="1">
      <alignment horizontal="right" vertical="center"/>
    </xf>
    <xf numFmtId="164" fontId="10" fillId="0" borderId="7" xfId="2" applyNumberFormat="1" applyFont="1" applyBorder="1" applyAlignment="1">
      <alignment horizontal="center" vertical="center"/>
    </xf>
    <xf numFmtId="167" fontId="4" fillId="8" borderId="11" xfId="2" applyNumberFormat="1" applyFont="1" applyFill="1" applyBorder="1" applyAlignment="1">
      <alignment vertical="center"/>
    </xf>
    <xf numFmtId="167" fontId="4" fillId="8" borderId="16" xfId="2" applyNumberFormat="1" applyFont="1" applyFill="1" applyBorder="1" applyAlignment="1">
      <alignment vertical="center"/>
    </xf>
    <xf numFmtId="165" fontId="4" fillId="8" borderId="17" xfId="0" applyNumberFormat="1" applyFont="1" applyFill="1" applyBorder="1" applyAlignment="1">
      <alignment horizontal="right" vertical="center"/>
    </xf>
    <xf numFmtId="167" fontId="4" fillId="8" borderId="28" xfId="2" applyNumberFormat="1" applyFont="1" applyFill="1" applyBorder="1" applyAlignment="1">
      <alignment vertical="center"/>
    </xf>
    <xf numFmtId="167" fontId="4" fillId="8" borderId="29" xfId="2" applyNumberFormat="1" applyFont="1" applyFill="1" applyBorder="1" applyAlignment="1">
      <alignment vertical="center"/>
    </xf>
    <xf numFmtId="2" fontId="10" fillId="8" borderId="30" xfId="2" applyNumberFormat="1" applyFont="1" applyFill="1" applyBorder="1" applyAlignment="1">
      <alignment horizontal="center" vertical="center"/>
    </xf>
    <xf numFmtId="2" fontId="10" fillId="8" borderId="30" xfId="2" applyNumberFormat="1" applyFont="1" applyFill="1" applyBorder="1" applyAlignment="1">
      <alignment horizontal="right" vertical="center"/>
    </xf>
    <xf numFmtId="165" fontId="10" fillId="8" borderId="30" xfId="2" applyNumberFormat="1" applyFont="1" applyFill="1" applyBorder="1" applyAlignment="1">
      <alignment horizontal="right" vertical="center"/>
    </xf>
    <xf numFmtId="165" fontId="4" fillId="8" borderId="31" xfId="0" applyNumberFormat="1" applyFont="1" applyFill="1" applyBorder="1" applyAlignment="1">
      <alignment horizontal="right" vertical="center"/>
    </xf>
    <xf numFmtId="164" fontId="11" fillId="8" borderId="11" xfId="0" applyNumberFormat="1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left" vertical="center" indent="1"/>
    </xf>
    <xf numFmtId="0" fontId="10" fillId="8" borderId="9" xfId="2" applyFont="1" applyFill="1" applyBorder="1" applyAlignment="1">
      <alignment horizontal="center" vertical="center"/>
    </xf>
    <xf numFmtId="2" fontId="10" fillId="8" borderId="9" xfId="2" applyNumberFormat="1" applyFont="1" applyFill="1" applyBorder="1" applyAlignment="1">
      <alignment horizontal="center" vertical="center"/>
    </xf>
    <xf numFmtId="164" fontId="10" fillId="8" borderId="11" xfId="2" applyNumberFormat="1" applyFont="1" applyFill="1" applyBorder="1" applyAlignment="1">
      <alignment horizontal="center" vertical="center"/>
    </xf>
    <xf numFmtId="0" fontId="10" fillId="8" borderId="9" xfId="2" applyFont="1" applyFill="1" applyBorder="1" applyAlignment="1">
      <alignment horizontal="left" vertical="center" wrapText="1" indent="1"/>
    </xf>
    <xf numFmtId="2" fontId="10" fillId="8" borderId="9" xfId="2" applyNumberFormat="1" applyFont="1" applyFill="1" applyBorder="1" applyAlignment="1">
      <alignment horizontal="right" vertical="center"/>
    </xf>
    <xf numFmtId="165" fontId="10" fillId="8" borderId="9" xfId="2" applyNumberFormat="1" applyFont="1" applyFill="1" applyBorder="1" applyAlignment="1">
      <alignment horizontal="right" vertical="center"/>
    </xf>
    <xf numFmtId="165" fontId="4" fillId="8" borderId="10" xfId="0" applyNumberFormat="1" applyFont="1" applyFill="1" applyBorder="1" applyAlignment="1">
      <alignment horizontal="right" vertical="center"/>
    </xf>
    <xf numFmtId="164" fontId="10" fillId="8" borderId="23" xfId="2" applyNumberFormat="1" applyFont="1" applyFill="1" applyBorder="1" applyAlignment="1">
      <alignment horizontal="center" vertical="center"/>
    </xf>
    <xf numFmtId="0" fontId="10" fillId="8" borderId="14" xfId="2" applyFont="1" applyFill="1" applyBorder="1" applyAlignment="1">
      <alignment horizontal="left" vertical="center" indent="2"/>
    </xf>
    <xf numFmtId="0" fontId="10" fillId="8" borderId="32" xfId="2" applyFont="1" applyFill="1" applyBorder="1" applyAlignment="1">
      <alignment horizontal="center" vertical="center"/>
    </xf>
    <xf numFmtId="2" fontId="10" fillId="8" borderId="32" xfId="2" applyNumberFormat="1" applyFont="1" applyFill="1" applyBorder="1" applyAlignment="1">
      <alignment horizontal="center" vertical="center"/>
    </xf>
    <xf numFmtId="3" fontId="10" fillId="8" borderId="32" xfId="2" applyNumberFormat="1" applyFont="1" applyFill="1" applyBorder="1" applyAlignment="1">
      <alignment horizontal="right" vertical="center"/>
    </xf>
    <xf numFmtId="165" fontId="10" fillId="8" borderId="33" xfId="2" applyNumberFormat="1" applyFont="1" applyFill="1" applyBorder="1" applyAlignment="1">
      <alignment horizontal="right" vertical="center"/>
    </xf>
    <xf numFmtId="0" fontId="3" fillId="0" borderId="0" xfId="2" applyFont="1" applyAlignment="1">
      <alignment vertical="center"/>
    </xf>
    <xf numFmtId="3" fontId="10" fillId="0" borderId="0" xfId="2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1"/>
    </xf>
    <xf numFmtId="3" fontId="10" fillId="0" borderId="9" xfId="0" applyNumberFormat="1" applyFont="1" applyBorder="1" applyAlignment="1">
      <alignment horizontal="right" vertical="center"/>
    </xf>
    <xf numFmtId="3" fontId="10" fillId="0" borderId="1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9" xfId="0" applyFont="1" applyBorder="1" applyAlignment="1">
      <alignment horizontal="right" vertical="center" wrapText="1" indent="1"/>
    </xf>
    <xf numFmtId="164" fontId="4" fillId="0" borderId="28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 indent="1"/>
    </xf>
    <xf numFmtId="0" fontId="10" fillId="0" borderId="14" xfId="0" applyFont="1" applyBorder="1" applyAlignment="1">
      <alignment horizontal="center" vertical="center"/>
    </xf>
    <xf numFmtId="2" fontId="10" fillId="0" borderId="14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right" vertical="center"/>
    </xf>
    <xf numFmtId="3" fontId="10" fillId="0" borderId="15" xfId="0" applyNumberFormat="1" applyFont="1" applyBorder="1" applyAlignment="1">
      <alignment horizontal="center" vertical="center"/>
    </xf>
    <xf numFmtId="167" fontId="4" fillId="0" borderId="34" xfId="0" applyNumberFormat="1" applyFont="1" applyBorder="1" applyAlignment="1">
      <alignment vertical="center"/>
    </xf>
    <xf numFmtId="167" fontId="4" fillId="0" borderId="10" xfId="0" applyNumberFormat="1" applyFont="1" applyBorder="1" applyAlignment="1">
      <alignment vertical="center"/>
    </xf>
    <xf numFmtId="165" fontId="4" fillId="0" borderId="17" xfId="2" applyNumberFormat="1" applyFont="1" applyBorder="1" applyAlignment="1">
      <alignment horizontal="right" vertical="center"/>
    </xf>
    <xf numFmtId="0" fontId="10" fillId="0" borderId="18" xfId="0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right" vertical="center"/>
    </xf>
    <xf numFmtId="3" fontId="10" fillId="0" borderId="19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1"/>
    </xf>
    <xf numFmtId="168" fontId="10" fillId="0" borderId="23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 indent="1"/>
    </xf>
    <xf numFmtId="168" fontId="10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 indent="1"/>
    </xf>
    <xf numFmtId="2" fontId="10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164" fontId="10" fillId="0" borderId="11" xfId="0" applyNumberFormat="1" applyFont="1" applyBorder="1" applyAlignment="1">
      <alignment horizontal="center"/>
    </xf>
    <xf numFmtId="2" fontId="10" fillId="0" borderId="11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right" vertical="center"/>
    </xf>
    <xf numFmtId="164" fontId="12" fillId="0" borderId="7" xfId="0" applyNumberFormat="1" applyFont="1" applyBorder="1" applyAlignment="1">
      <alignment horizontal="right" vertical="center"/>
    </xf>
    <xf numFmtId="164" fontId="12" fillId="0" borderId="35" xfId="0" applyNumberFormat="1" applyFont="1" applyBorder="1" applyAlignment="1">
      <alignment horizontal="right" vertical="center"/>
    </xf>
    <xf numFmtId="0" fontId="12" fillId="0" borderId="14" xfId="0" applyFont="1" applyBorder="1" applyAlignment="1">
      <alignment horizontal="right" vertical="center" wrapText="1" indent="1"/>
    </xf>
    <xf numFmtId="164" fontId="10" fillId="0" borderId="7" xfId="0" applyNumberFormat="1" applyFont="1" applyBorder="1" applyAlignment="1">
      <alignment horizontal="center" vertical="center"/>
    </xf>
    <xf numFmtId="167" fontId="4" fillId="0" borderId="11" xfId="0" applyNumberFormat="1" applyFont="1" applyBorder="1" applyAlignment="1">
      <alignment vertical="center"/>
    </xf>
    <xf numFmtId="167" fontId="4" fillId="0" borderId="16" xfId="0" applyNumberFormat="1" applyFont="1" applyBorder="1" applyAlignment="1">
      <alignment vertical="center"/>
    </xf>
    <xf numFmtId="2" fontId="10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 vertical="center" wrapText="1" indent="1"/>
    </xf>
    <xf numFmtId="168" fontId="10" fillId="8" borderId="11" xfId="0" applyNumberFormat="1" applyFont="1" applyFill="1" applyBorder="1" applyAlignment="1">
      <alignment horizontal="center" vertical="center"/>
    </xf>
    <xf numFmtId="164" fontId="10" fillId="8" borderId="11" xfId="0" applyNumberFormat="1" applyFont="1" applyFill="1" applyBorder="1" applyAlignment="1">
      <alignment horizontal="center" vertical="center"/>
    </xf>
    <xf numFmtId="164" fontId="4" fillId="8" borderId="11" xfId="0" applyNumberFormat="1" applyFont="1" applyFill="1" applyBorder="1" applyAlignment="1">
      <alignment horizontal="center" vertical="center"/>
    </xf>
    <xf numFmtId="164" fontId="10" fillId="8" borderId="23" xfId="0" applyNumberFormat="1" applyFont="1" applyFill="1" applyBorder="1" applyAlignment="1">
      <alignment horizontal="center" vertical="center"/>
    </xf>
    <xf numFmtId="0" fontId="10" fillId="0" borderId="14" xfId="0" applyFont="1" applyBorder="1" applyAlignment="1">
      <alignment horizontal="left" vertical="center" indent="2"/>
    </xf>
    <xf numFmtId="0" fontId="10" fillId="0" borderId="24" xfId="0" applyFont="1" applyBorder="1" applyAlignment="1">
      <alignment horizontal="center" vertical="center"/>
    </xf>
    <xf numFmtId="2" fontId="10" fillId="0" borderId="24" xfId="0" applyNumberFormat="1" applyFont="1" applyBorder="1" applyAlignment="1">
      <alignment horizontal="center" vertical="center"/>
    </xf>
    <xf numFmtId="3" fontId="10" fillId="0" borderId="24" xfId="0" applyNumberFormat="1" applyFont="1" applyBorder="1" applyAlignment="1">
      <alignment horizontal="right" vertical="center"/>
    </xf>
    <xf numFmtId="3" fontId="10" fillId="0" borderId="25" xfId="0" applyNumberFormat="1" applyFont="1" applyBorder="1" applyAlignment="1">
      <alignment horizontal="center" vertical="center"/>
    </xf>
    <xf numFmtId="164" fontId="11" fillId="8" borderId="7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 vertical="center" indent="1"/>
    </xf>
    <xf numFmtId="3" fontId="10" fillId="0" borderId="8" xfId="2" applyNumberFormat="1" applyFont="1" applyBorder="1" applyAlignment="1">
      <alignment horizontal="right" vertical="center"/>
    </xf>
    <xf numFmtId="0" fontId="10" fillId="0" borderId="32" xfId="2" applyFont="1" applyBorder="1" applyAlignment="1">
      <alignment horizontal="center" vertical="center"/>
    </xf>
    <xf numFmtId="2" fontId="10" fillId="0" borderId="32" xfId="2" applyNumberFormat="1" applyFont="1" applyBorder="1" applyAlignment="1">
      <alignment horizontal="center" vertical="center"/>
    </xf>
    <xf numFmtId="3" fontId="10" fillId="0" borderId="32" xfId="2" applyNumberFormat="1" applyFont="1" applyBorder="1" applyAlignment="1">
      <alignment horizontal="right" vertical="center"/>
    </xf>
    <xf numFmtId="165" fontId="10" fillId="0" borderId="33" xfId="2" applyNumberFormat="1" applyFont="1" applyBorder="1" applyAlignment="1">
      <alignment horizontal="right" vertical="center"/>
    </xf>
    <xf numFmtId="2" fontId="4" fillId="0" borderId="36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 indent="2"/>
    </xf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horizontal="center" vertical="center"/>
    </xf>
    <xf numFmtId="167" fontId="4" fillId="0" borderId="7" xfId="0" applyNumberFormat="1" applyFont="1" applyBorder="1" applyAlignment="1">
      <alignment horizontal="center" vertical="center"/>
    </xf>
    <xf numFmtId="164" fontId="12" fillId="0" borderId="23" xfId="0" applyNumberFormat="1" applyFont="1" applyBorder="1" applyAlignment="1">
      <alignment horizontal="right" vertical="center"/>
    </xf>
    <xf numFmtId="166" fontId="10" fillId="0" borderId="8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10" fillId="0" borderId="23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 indent="2"/>
    </xf>
    <xf numFmtId="0" fontId="10" fillId="0" borderId="37" xfId="0" applyFont="1" applyBorder="1" applyAlignment="1">
      <alignment horizontal="center" vertical="center"/>
    </xf>
    <xf numFmtId="2" fontId="10" fillId="0" borderId="9" xfId="2" applyNumberFormat="1" applyFont="1" applyBorder="1" applyAlignment="1">
      <alignment horizontal="right" vertical="center"/>
    </xf>
    <xf numFmtId="165" fontId="10" fillId="0" borderId="9" xfId="2" applyNumberFormat="1" applyFont="1" applyBorder="1" applyAlignment="1">
      <alignment horizontal="right" vertical="center"/>
    </xf>
    <xf numFmtId="165" fontId="4" fillId="0" borderId="10" xfId="0" applyNumberFormat="1" applyFont="1" applyBorder="1" applyAlignment="1">
      <alignment horizontal="right" vertical="center"/>
    </xf>
    <xf numFmtId="167" fontId="4" fillId="0" borderId="29" xfId="2" applyNumberFormat="1" applyFont="1" applyBorder="1" applyAlignment="1">
      <alignment vertical="center"/>
    </xf>
    <xf numFmtId="169" fontId="10" fillId="0" borderId="23" xfId="0" applyNumberFormat="1" applyFont="1" applyBorder="1" applyAlignment="1">
      <alignment horizontal="center" vertical="center"/>
    </xf>
    <xf numFmtId="167" fontId="4" fillId="8" borderId="11" xfId="0" applyNumberFormat="1" applyFont="1" applyFill="1" applyBorder="1" applyAlignment="1">
      <alignment vertical="center"/>
    </xf>
    <xf numFmtId="0" fontId="10" fillId="0" borderId="9" xfId="0" applyFont="1" applyBorder="1" applyAlignment="1">
      <alignment horizontal="left" vertical="center" indent="2"/>
    </xf>
    <xf numFmtId="2" fontId="4" fillId="8" borderId="36" xfId="0" applyNumberFormat="1" applyFont="1" applyFill="1" applyBorder="1" applyAlignment="1">
      <alignment vertical="center"/>
    </xf>
    <xf numFmtId="2" fontId="10" fillId="0" borderId="30" xfId="2" applyNumberFormat="1" applyFont="1" applyBorder="1" applyAlignment="1">
      <alignment horizontal="center" vertical="center"/>
    </xf>
    <xf numFmtId="2" fontId="10" fillId="0" borderId="30" xfId="2" applyNumberFormat="1" applyFont="1" applyBorder="1" applyAlignment="1">
      <alignment horizontal="right" vertical="center"/>
    </xf>
    <xf numFmtId="165" fontId="10" fillId="0" borderId="30" xfId="2" applyNumberFormat="1" applyFont="1" applyBorder="1" applyAlignment="1">
      <alignment horizontal="right" vertical="center"/>
    </xf>
    <xf numFmtId="165" fontId="4" fillId="0" borderId="31" xfId="0" applyNumberFormat="1" applyFont="1" applyBorder="1" applyAlignment="1">
      <alignment horizontal="right" vertical="center"/>
    </xf>
    <xf numFmtId="0" fontId="10" fillId="0" borderId="0" xfId="2" applyFont="1" applyAlignment="1">
      <alignment vertical="center" wrapText="1"/>
    </xf>
    <xf numFmtId="164" fontId="12" fillId="0" borderId="7" xfId="2" applyNumberFormat="1" applyFont="1" applyBorder="1" applyAlignment="1">
      <alignment horizontal="center"/>
    </xf>
    <xf numFmtId="165" fontId="10" fillId="0" borderId="27" xfId="0" applyNumberFormat="1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/>
    </xf>
    <xf numFmtId="167" fontId="4" fillId="0" borderId="7" xfId="2" applyNumberFormat="1" applyFont="1" applyBorder="1" applyAlignment="1">
      <alignment horizontal="center"/>
    </xf>
    <xf numFmtId="164" fontId="10" fillId="0" borderId="11" xfId="2" applyNumberFormat="1" applyFont="1" applyBorder="1" applyAlignment="1">
      <alignment horizontal="center"/>
    </xf>
    <xf numFmtId="0" fontId="4" fillId="0" borderId="9" xfId="0" applyFont="1" applyBorder="1" applyAlignment="1">
      <alignment horizontal="left" vertical="center" indent="1"/>
    </xf>
    <xf numFmtId="0" fontId="10" fillId="0" borderId="38" xfId="2" applyFont="1" applyBorder="1" applyAlignment="1">
      <alignment horizontal="left" vertical="center" indent="2"/>
    </xf>
    <xf numFmtId="0" fontId="10" fillId="0" borderId="2" xfId="2" applyFont="1" applyBorder="1" applyAlignment="1">
      <alignment horizontal="center" vertical="center"/>
    </xf>
    <xf numFmtId="2" fontId="10" fillId="0" borderId="2" xfId="2" applyNumberFormat="1" applyFont="1" applyBorder="1" applyAlignment="1">
      <alignment horizontal="center" vertical="center"/>
    </xf>
    <xf numFmtId="3" fontId="10" fillId="0" borderId="2" xfId="2" applyNumberFormat="1" applyFont="1" applyBorder="1" applyAlignment="1">
      <alignment horizontal="right" vertical="center"/>
    </xf>
    <xf numFmtId="165" fontId="10" fillId="0" borderId="3" xfId="2" applyNumberFormat="1" applyFont="1" applyBorder="1" applyAlignment="1">
      <alignment horizontal="right" vertical="center"/>
    </xf>
    <xf numFmtId="165" fontId="5" fillId="0" borderId="17" xfId="2" applyNumberFormat="1" applyFont="1" applyBorder="1" applyAlignment="1">
      <alignment horizontal="right" vertical="center"/>
    </xf>
    <xf numFmtId="2" fontId="10" fillId="8" borderId="11" xfId="0" applyNumberFormat="1" applyFont="1" applyFill="1" applyBorder="1" applyAlignment="1">
      <alignment horizontal="center"/>
    </xf>
    <xf numFmtId="2" fontId="10" fillId="8" borderId="11" xfId="2" applyNumberFormat="1" applyFont="1" applyFill="1" applyBorder="1" applyAlignment="1">
      <alignment horizontal="center"/>
    </xf>
    <xf numFmtId="168" fontId="10" fillId="8" borderId="11" xfId="2" applyNumberFormat="1" applyFont="1" applyFill="1" applyBorder="1" applyAlignment="1">
      <alignment horizontal="center" vertical="center"/>
    </xf>
    <xf numFmtId="164" fontId="10" fillId="8" borderId="11" xfId="0" applyNumberFormat="1" applyFont="1" applyFill="1" applyBorder="1" applyAlignment="1">
      <alignment horizontal="center"/>
    </xf>
    <xf numFmtId="0" fontId="15" fillId="0" borderId="0" xfId="3" applyFill="1" applyAlignment="1">
      <alignment horizontal="left" vertical="center" indent="2"/>
    </xf>
    <xf numFmtId="165" fontId="10" fillId="0" borderId="15" xfId="2" applyNumberFormat="1" applyFont="1" applyBorder="1" applyAlignment="1">
      <alignment horizontal="right"/>
    </xf>
    <xf numFmtId="165" fontId="10" fillId="0" borderId="27" xfId="2" applyNumberFormat="1" applyFont="1" applyBorder="1" applyAlignment="1">
      <alignment horizontal="right"/>
    </xf>
    <xf numFmtId="2" fontId="10" fillId="0" borderId="7" xfId="0" applyNumberFormat="1" applyFont="1" applyBorder="1" applyAlignment="1">
      <alignment horizontal="center" vertical="center"/>
    </xf>
    <xf numFmtId="0" fontId="4" fillId="8" borderId="9" xfId="0" applyFont="1" applyFill="1" applyBorder="1" applyAlignment="1">
      <alignment horizontal="left" vertical="center" wrapText="1" indent="1"/>
    </xf>
    <xf numFmtId="0" fontId="10" fillId="8" borderId="9" xfId="0" applyFont="1" applyFill="1" applyBorder="1" applyAlignment="1">
      <alignment horizontal="center" vertical="center"/>
    </xf>
    <xf numFmtId="2" fontId="10" fillId="8" borderId="9" xfId="0" applyNumberFormat="1" applyFont="1" applyFill="1" applyBorder="1" applyAlignment="1">
      <alignment horizontal="center" vertical="center"/>
    </xf>
    <xf numFmtId="3" fontId="10" fillId="8" borderId="9" xfId="0" applyNumberFormat="1" applyFont="1" applyFill="1" applyBorder="1" applyAlignment="1">
      <alignment horizontal="right" vertical="center"/>
    </xf>
    <xf numFmtId="0" fontId="10" fillId="8" borderId="9" xfId="0" applyFont="1" applyFill="1" applyBorder="1" applyAlignment="1">
      <alignment horizontal="left" vertical="center" wrapText="1" indent="1"/>
    </xf>
    <xf numFmtId="0" fontId="12" fillId="8" borderId="9" xfId="2" applyFont="1" applyFill="1" applyBorder="1" applyAlignment="1">
      <alignment horizontal="right" vertical="center" wrapText="1" indent="1"/>
    </xf>
    <xf numFmtId="2" fontId="10" fillId="8" borderId="23" xfId="0" applyNumberFormat="1" applyFont="1" applyFill="1" applyBorder="1" applyAlignment="1">
      <alignment horizontal="center"/>
    </xf>
    <xf numFmtId="0" fontId="12" fillId="8" borderId="14" xfId="0" applyFont="1" applyFill="1" applyBorder="1" applyAlignment="1">
      <alignment horizontal="right" vertical="center" wrapText="1" indent="1"/>
    </xf>
    <xf numFmtId="0" fontId="10" fillId="8" borderId="14" xfId="0" applyFont="1" applyFill="1" applyBorder="1" applyAlignment="1">
      <alignment horizontal="center" vertical="center"/>
    </xf>
    <xf numFmtId="2" fontId="10" fillId="8" borderId="14" xfId="0" applyNumberFormat="1" applyFont="1" applyFill="1" applyBorder="1" applyAlignment="1">
      <alignment horizontal="center" vertical="center"/>
    </xf>
    <xf numFmtId="3" fontId="10" fillId="8" borderId="14" xfId="0" applyNumberFormat="1" applyFont="1" applyFill="1" applyBorder="1" applyAlignment="1">
      <alignment horizontal="right" vertical="center"/>
    </xf>
    <xf numFmtId="165" fontId="10" fillId="8" borderId="15" xfId="2" applyNumberFormat="1" applyFont="1" applyFill="1" applyBorder="1" applyAlignment="1">
      <alignment horizontal="right" vertical="center"/>
    </xf>
    <xf numFmtId="164" fontId="4" fillId="8" borderId="7" xfId="0" applyNumberFormat="1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left" vertical="center" wrapText="1" indent="1"/>
    </xf>
    <xf numFmtId="0" fontId="10" fillId="8" borderId="8" xfId="0" applyFont="1" applyFill="1" applyBorder="1" applyAlignment="1">
      <alignment horizontal="center" vertical="center"/>
    </xf>
    <xf numFmtId="2" fontId="10" fillId="8" borderId="8" xfId="0" applyNumberFormat="1" applyFont="1" applyFill="1" applyBorder="1" applyAlignment="1">
      <alignment horizontal="center" vertical="center"/>
    </xf>
    <xf numFmtId="3" fontId="10" fillId="8" borderId="8" xfId="0" applyNumberFormat="1" applyFont="1" applyFill="1" applyBorder="1" applyAlignment="1">
      <alignment horizontal="right" vertical="center"/>
    </xf>
    <xf numFmtId="164" fontId="12" fillId="8" borderId="11" xfId="0" applyNumberFormat="1" applyFont="1" applyFill="1" applyBorder="1" applyAlignment="1">
      <alignment horizontal="right" vertical="center"/>
    </xf>
    <xf numFmtId="0" fontId="12" fillId="8" borderId="9" xfId="0" applyFont="1" applyFill="1" applyBorder="1" applyAlignment="1">
      <alignment horizontal="right" vertical="center" wrapText="1" indent="1"/>
    </xf>
    <xf numFmtId="164" fontId="12" fillId="8" borderId="7" xfId="0" applyNumberFormat="1" applyFont="1" applyFill="1" applyBorder="1" applyAlignment="1">
      <alignment horizontal="right" vertical="center"/>
    </xf>
    <xf numFmtId="167" fontId="4" fillId="0" borderId="23" xfId="2" applyNumberFormat="1" applyFont="1" applyBorder="1" applyAlignment="1">
      <alignment vertical="center"/>
    </xf>
    <xf numFmtId="167" fontId="4" fillId="0" borderId="38" xfId="2" applyNumberFormat="1" applyFont="1" applyBorder="1" applyAlignment="1">
      <alignment vertical="center"/>
    </xf>
    <xf numFmtId="2" fontId="10" fillId="0" borderId="24" xfId="2" applyNumberFormat="1" applyFont="1" applyBorder="1" applyAlignment="1">
      <alignment horizontal="right" vertical="center"/>
    </xf>
    <xf numFmtId="165" fontId="10" fillId="0" borderId="24" xfId="2" applyNumberFormat="1" applyFont="1" applyBorder="1" applyAlignment="1">
      <alignment horizontal="right" vertical="center"/>
    </xf>
    <xf numFmtId="165" fontId="4" fillId="0" borderId="25" xfId="0" applyNumberFormat="1" applyFont="1" applyBorder="1" applyAlignment="1">
      <alignment horizontal="right" vertical="center"/>
    </xf>
    <xf numFmtId="164" fontId="11" fillId="0" borderId="7" xfId="0" applyNumberFormat="1" applyFont="1" applyBorder="1" applyAlignment="1">
      <alignment horizontal="center" vertical="center"/>
    </xf>
    <xf numFmtId="167" fontId="4" fillId="0" borderId="28" xfId="2" applyNumberFormat="1" applyFont="1" applyBorder="1" applyAlignment="1">
      <alignment vertical="center"/>
    </xf>
    <xf numFmtId="165" fontId="10" fillId="0" borderId="10" xfId="2" applyNumberFormat="1" applyFont="1" applyBorder="1" applyAlignment="1">
      <alignment vertical="center"/>
    </xf>
    <xf numFmtId="165" fontId="10" fillId="0" borderId="13" xfId="0" applyNumberFormat="1" applyFont="1" applyBorder="1" applyAlignment="1">
      <alignment vertical="center"/>
    </xf>
    <xf numFmtId="165" fontId="10" fillId="0" borderId="10" xfId="0" applyNumberFormat="1" applyFont="1" applyBorder="1" applyAlignment="1">
      <alignment vertical="center"/>
    </xf>
    <xf numFmtId="164" fontId="4" fillId="0" borderId="28" xfId="2" applyNumberFormat="1" applyFont="1" applyBorder="1" applyAlignment="1">
      <alignment horizontal="center" vertical="center"/>
    </xf>
    <xf numFmtId="0" fontId="4" fillId="0" borderId="12" xfId="2" applyFont="1" applyBorder="1" applyAlignment="1">
      <alignment horizontal="left" vertical="center" wrapText="1" indent="1"/>
    </xf>
    <xf numFmtId="165" fontId="10" fillId="0" borderId="15" xfId="2" applyNumberFormat="1" applyFont="1" applyBorder="1" applyAlignment="1">
      <alignment vertical="center"/>
    </xf>
    <xf numFmtId="165" fontId="10" fillId="0" borderId="19" xfId="2" applyNumberFormat="1" applyFont="1" applyBorder="1" applyAlignment="1">
      <alignment vertical="center"/>
    </xf>
    <xf numFmtId="164" fontId="6" fillId="0" borderId="11" xfId="2" applyNumberFormat="1" applyFont="1" applyBorder="1" applyAlignment="1">
      <alignment horizontal="center"/>
    </xf>
    <xf numFmtId="0" fontId="6" fillId="0" borderId="9" xfId="2" applyFont="1" applyBorder="1" applyAlignment="1">
      <alignment horizontal="left" vertical="center" wrapText="1" indent="1"/>
    </xf>
    <xf numFmtId="165" fontId="10" fillId="0" borderId="27" xfId="2" applyNumberFormat="1" applyFont="1" applyBorder="1" applyAlignment="1">
      <alignment vertical="center"/>
    </xf>
    <xf numFmtId="167" fontId="4" fillId="0" borderId="7" xfId="2" applyNumberFormat="1" applyFont="1" applyBorder="1" applyAlignment="1">
      <alignment horizontal="center" vertical="center"/>
    </xf>
    <xf numFmtId="164" fontId="12" fillId="0" borderId="23" xfId="2" applyNumberFormat="1" applyFont="1" applyBorder="1" applyAlignment="1">
      <alignment horizontal="right" vertical="center"/>
    </xf>
    <xf numFmtId="0" fontId="12" fillId="0" borderId="8" xfId="2" applyFont="1" applyBorder="1" applyAlignment="1">
      <alignment horizontal="right" vertical="center" wrapText="1" indent="1"/>
    </xf>
    <xf numFmtId="165" fontId="13" fillId="0" borderId="0" xfId="0" applyNumberFormat="1" applyFont="1" applyAlignment="1">
      <alignment vertical="center"/>
    </xf>
    <xf numFmtId="3" fontId="10" fillId="0" borderId="8" xfId="0" applyNumberFormat="1" applyFont="1" applyBorder="1" applyAlignment="1">
      <alignment horizontal="center" vertical="center"/>
    </xf>
    <xf numFmtId="169" fontId="10" fillId="0" borderId="7" xfId="0" applyNumberFormat="1" applyFont="1" applyBorder="1" applyAlignment="1">
      <alignment horizontal="center" vertical="center"/>
    </xf>
    <xf numFmtId="0" fontId="10" fillId="0" borderId="8" xfId="2" applyFont="1" applyBorder="1" applyAlignment="1">
      <alignment horizontal="left" vertical="center" wrapText="1" indent="1"/>
    </xf>
    <xf numFmtId="165" fontId="5" fillId="0" borderId="17" xfId="2" applyNumberFormat="1" applyFont="1" applyBorder="1" applyAlignment="1">
      <alignment vertical="center"/>
    </xf>
    <xf numFmtId="165" fontId="10" fillId="0" borderId="0" xfId="2" applyNumberFormat="1" applyFont="1" applyAlignment="1">
      <alignment vertical="center"/>
    </xf>
    <xf numFmtId="164" fontId="4" fillId="0" borderId="3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6" fontId="4" fillId="0" borderId="0" xfId="1" applyNumberFormat="1" applyFont="1" applyFill="1" applyBorder="1" applyAlignment="1">
      <alignment horizontal="right" vertical="center"/>
    </xf>
    <xf numFmtId="165" fontId="4" fillId="0" borderId="40" xfId="0" applyNumberFormat="1" applyFont="1" applyBorder="1" applyAlignment="1">
      <alignment horizontal="center" vertical="center"/>
    </xf>
    <xf numFmtId="0" fontId="10" fillId="0" borderId="38" xfId="0" applyFont="1" applyBorder="1" applyAlignment="1">
      <alignment horizontal="left" vertical="center" indent="2"/>
    </xf>
    <xf numFmtId="0" fontId="10" fillId="0" borderId="2" xfId="0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right" vertical="center"/>
    </xf>
    <xf numFmtId="3" fontId="10" fillId="0" borderId="3" xfId="0" applyNumberFormat="1" applyFont="1" applyBorder="1" applyAlignment="1">
      <alignment horizontal="center" vertical="center"/>
    </xf>
    <xf numFmtId="164" fontId="4" fillId="0" borderId="4" xfId="2" applyNumberFormat="1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2" fontId="4" fillId="0" borderId="5" xfId="2" applyNumberFormat="1" applyFont="1" applyBorder="1" applyAlignment="1">
      <alignment horizontal="center" vertical="center" wrapText="1"/>
    </xf>
    <xf numFmtId="166" fontId="4" fillId="0" borderId="5" xfId="1" applyNumberFormat="1" applyFont="1" applyBorder="1" applyAlignment="1">
      <alignment horizontal="center" vertical="center" wrapText="1"/>
    </xf>
    <xf numFmtId="165" fontId="4" fillId="8" borderId="6" xfId="2" applyNumberFormat="1" applyFont="1" applyFill="1" applyBorder="1" applyAlignment="1">
      <alignment horizontal="center" vertical="center" wrapText="1"/>
    </xf>
    <xf numFmtId="166" fontId="10" fillId="0" borderId="9" xfId="1" applyNumberFormat="1" applyFont="1" applyBorder="1" applyAlignment="1">
      <alignment horizontal="center" vertical="center"/>
    </xf>
    <xf numFmtId="0" fontId="8" fillId="0" borderId="0" xfId="0" applyFont="1"/>
    <xf numFmtId="166" fontId="10" fillId="0" borderId="12" xfId="1" applyNumberFormat="1" applyFont="1" applyFill="1" applyBorder="1" applyAlignment="1">
      <alignment horizontal="center" vertical="center"/>
    </xf>
    <xf numFmtId="165" fontId="10" fillId="0" borderId="13" xfId="0" applyNumberFormat="1" applyFont="1" applyBorder="1" applyAlignment="1">
      <alignment horizontal="center" vertical="center"/>
    </xf>
    <xf numFmtId="166" fontId="10" fillId="0" borderId="14" xfId="1" applyNumberFormat="1" applyFont="1" applyBorder="1" applyAlignment="1">
      <alignment horizontal="center" vertical="center"/>
    </xf>
    <xf numFmtId="0" fontId="4" fillId="0" borderId="29" xfId="2" applyFont="1" applyBorder="1" applyAlignment="1">
      <alignment horizontal="left" vertical="center" wrapText="1" indent="1"/>
    </xf>
    <xf numFmtId="165" fontId="4" fillId="8" borderId="17" xfId="2" applyNumberFormat="1" applyFont="1" applyFill="1" applyBorder="1" applyAlignment="1">
      <alignment horizontal="right" vertical="center"/>
    </xf>
    <xf numFmtId="166" fontId="10" fillId="0" borderId="18" xfId="1" applyNumberFormat="1" applyFont="1" applyBorder="1" applyAlignment="1">
      <alignment horizontal="center" vertical="center"/>
    </xf>
    <xf numFmtId="165" fontId="10" fillId="0" borderId="19" xfId="2" applyNumberFormat="1" applyFont="1" applyBorder="1" applyAlignment="1">
      <alignment horizontal="right"/>
    </xf>
    <xf numFmtId="0" fontId="4" fillId="0" borderId="16" xfId="2" applyFont="1" applyBorder="1" applyAlignment="1">
      <alignment horizontal="left" vertical="center" wrapText="1" indent="1"/>
    </xf>
    <xf numFmtId="166" fontId="10" fillId="8" borderId="2" xfId="1" applyNumberFormat="1" applyFont="1" applyFill="1" applyBorder="1" applyAlignment="1">
      <alignment horizontal="center" vertical="center"/>
    </xf>
    <xf numFmtId="165" fontId="10" fillId="8" borderId="3" xfId="2" applyNumberFormat="1" applyFont="1" applyFill="1" applyBorder="1" applyAlignment="1">
      <alignment horizontal="center" vertical="center"/>
    </xf>
    <xf numFmtId="166" fontId="10" fillId="0" borderId="0" xfId="1" applyNumberFormat="1" applyFont="1" applyAlignment="1">
      <alignment vertical="center"/>
    </xf>
    <xf numFmtId="166" fontId="10" fillId="8" borderId="0" xfId="1" applyNumberFormat="1" applyFont="1" applyFill="1" applyAlignment="1">
      <alignment horizontal="center" vertical="center"/>
    </xf>
    <xf numFmtId="165" fontId="10" fillId="8" borderId="0" xfId="2" applyNumberFormat="1" applyFont="1" applyFill="1" applyAlignment="1">
      <alignment horizontal="center" vertical="center"/>
    </xf>
    <xf numFmtId="167" fontId="4" fillId="0" borderId="10" xfId="2" applyNumberFormat="1" applyFont="1" applyBorder="1" applyAlignment="1">
      <alignment vertical="center"/>
    </xf>
    <xf numFmtId="165" fontId="11" fillId="8" borderId="17" xfId="2" applyNumberFormat="1" applyFont="1" applyFill="1" applyBorder="1" applyAlignment="1">
      <alignment horizontal="right" vertical="center"/>
    </xf>
    <xf numFmtId="168" fontId="10" fillId="0" borderId="7" xfId="2" applyNumberFormat="1" applyFont="1" applyBorder="1" applyAlignment="1">
      <alignment horizontal="center" vertical="center"/>
    </xf>
    <xf numFmtId="166" fontId="10" fillId="0" borderId="8" xfId="1" applyNumberFormat="1" applyFont="1" applyBorder="1" applyAlignment="1">
      <alignment horizontal="center" vertical="center"/>
    </xf>
    <xf numFmtId="0" fontId="4" fillId="0" borderId="38" xfId="2" applyFont="1" applyBorder="1" applyAlignment="1">
      <alignment horizontal="left" vertical="center" wrapText="1" indent="1"/>
    </xf>
    <xf numFmtId="169" fontId="10" fillId="0" borderId="11" xfId="2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165" fontId="4" fillId="8" borderId="42" xfId="2" applyNumberFormat="1" applyFont="1" applyFill="1" applyBorder="1" applyAlignment="1">
      <alignment horizontal="right" vertical="center"/>
    </xf>
    <xf numFmtId="2" fontId="4" fillId="0" borderId="36" xfId="2" applyNumberFormat="1" applyFont="1" applyBorder="1" applyAlignment="1">
      <alignment vertical="center"/>
    </xf>
    <xf numFmtId="2" fontId="4" fillId="0" borderId="0" xfId="2" applyNumberFormat="1" applyFont="1" applyAlignment="1">
      <alignment vertical="center"/>
    </xf>
    <xf numFmtId="164" fontId="11" fillId="0" borderId="11" xfId="2" applyNumberFormat="1" applyFont="1" applyBorder="1" applyAlignment="1">
      <alignment horizontal="center" vertical="center"/>
    </xf>
    <xf numFmtId="164" fontId="13" fillId="0" borderId="11" xfId="2" applyNumberFormat="1" applyFont="1" applyBorder="1" applyAlignment="1">
      <alignment horizontal="center" vertical="center"/>
    </xf>
    <xf numFmtId="164" fontId="11" fillId="0" borderId="28" xfId="2" applyNumberFormat="1" applyFont="1" applyBorder="1" applyAlignment="1">
      <alignment horizontal="center" vertical="center"/>
    </xf>
    <xf numFmtId="168" fontId="13" fillId="0" borderId="11" xfId="2" applyNumberFormat="1" applyFont="1" applyBorder="1" applyAlignment="1">
      <alignment horizontal="center" vertical="center"/>
    </xf>
    <xf numFmtId="2" fontId="13" fillId="0" borderId="11" xfId="2" applyNumberFormat="1" applyFont="1" applyBorder="1" applyAlignment="1">
      <alignment horizontal="center"/>
    </xf>
    <xf numFmtId="2" fontId="13" fillId="0" borderId="23" xfId="2" applyNumberFormat="1" applyFont="1" applyBorder="1" applyAlignment="1">
      <alignment horizontal="center"/>
    </xf>
    <xf numFmtId="164" fontId="13" fillId="0" borderId="7" xfId="2" applyNumberFormat="1" applyFont="1" applyBorder="1" applyAlignment="1">
      <alignment horizontal="center" vertical="center"/>
    </xf>
    <xf numFmtId="164" fontId="13" fillId="0" borderId="11" xfId="2" applyNumberFormat="1" applyFont="1" applyBorder="1" applyAlignment="1">
      <alignment horizontal="center"/>
    </xf>
    <xf numFmtId="2" fontId="13" fillId="0" borderId="11" xfId="2" applyNumberFormat="1" applyFont="1" applyBorder="1" applyAlignment="1">
      <alignment horizontal="center" vertical="center"/>
    </xf>
    <xf numFmtId="164" fontId="16" fillId="0" borderId="11" xfId="2" applyNumberFormat="1" applyFont="1" applyBorder="1" applyAlignment="1">
      <alignment horizontal="center" vertical="center"/>
    </xf>
    <xf numFmtId="164" fontId="16" fillId="0" borderId="7" xfId="2" applyNumberFormat="1" applyFont="1" applyBorder="1" applyAlignment="1">
      <alignment horizontal="center" vertical="center"/>
    </xf>
    <xf numFmtId="164" fontId="13" fillId="0" borderId="23" xfId="2" applyNumberFormat="1" applyFont="1" applyBorder="1" applyAlignment="1">
      <alignment horizontal="center" vertical="center"/>
    </xf>
    <xf numFmtId="169" fontId="13" fillId="0" borderId="11" xfId="2" applyNumberFormat="1" applyFont="1" applyBorder="1" applyAlignment="1">
      <alignment horizontal="center" vertical="center"/>
    </xf>
    <xf numFmtId="167" fontId="4" fillId="0" borderId="11" xfId="2" applyNumberFormat="1" applyFont="1" applyBorder="1" applyAlignment="1">
      <alignment horizontal="center" vertical="center"/>
    </xf>
    <xf numFmtId="165" fontId="11" fillId="0" borderId="17" xfId="2" applyNumberFormat="1" applyFont="1" applyBorder="1" applyAlignment="1">
      <alignment horizontal="right" vertical="center"/>
    </xf>
    <xf numFmtId="166" fontId="10" fillId="0" borderId="2" xfId="1" applyNumberFormat="1" applyFont="1" applyFill="1" applyBorder="1" applyAlignment="1">
      <alignment horizontal="center" vertical="center"/>
    </xf>
    <xf numFmtId="2" fontId="4" fillId="0" borderId="36" xfId="2" applyNumberFormat="1" applyFont="1" applyBorder="1" applyAlignment="1">
      <alignment horizontal="center" vertical="center"/>
    </xf>
    <xf numFmtId="2" fontId="4" fillId="0" borderId="0" xfId="2" applyNumberFormat="1" applyFont="1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164" fontId="10" fillId="0" borderId="35" xfId="2" applyNumberFormat="1" applyFont="1" applyBorder="1" applyAlignment="1">
      <alignment horizontal="center" vertical="center"/>
    </xf>
    <xf numFmtId="0" fontId="10" fillId="0" borderId="38" xfId="2" applyFont="1" applyBorder="1" applyAlignment="1">
      <alignment horizontal="left" vertical="center" wrapText="1" indent="1"/>
    </xf>
    <xf numFmtId="0" fontId="10" fillId="0" borderId="16" xfId="2" applyFont="1" applyBorder="1" applyAlignment="1">
      <alignment horizontal="left" vertical="center" wrapText="1" indent="1"/>
    </xf>
    <xf numFmtId="3" fontId="10" fillId="0" borderId="30" xfId="2" applyNumberFormat="1" applyFont="1" applyBorder="1" applyAlignment="1">
      <alignment horizontal="right" vertical="center"/>
    </xf>
    <xf numFmtId="0" fontId="10" fillId="0" borderId="41" xfId="2" applyFont="1" applyBorder="1" applyAlignment="1">
      <alignment horizontal="center" vertical="center"/>
    </xf>
    <xf numFmtId="2" fontId="10" fillId="0" borderId="41" xfId="2" applyNumberFormat="1" applyFont="1" applyBorder="1" applyAlignment="1">
      <alignment horizontal="center" vertical="center"/>
    </xf>
    <xf numFmtId="166" fontId="10" fillId="8" borderId="41" xfId="1" applyNumberFormat="1" applyFont="1" applyFill="1" applyBorder="1" applyAlignment="1">
      <alignment horizontal="center" vertical="center"/>
    </xf>
    <xf numFmtId="165" fontId="10" fillId="8" borderId="42" xfId="2" applyNumberFormat="1" applyFont="1" applyFill="1" applyBorder="1" applyAlignment="1">
      <alignment horizontal="right" vertical="center"/>
    </xf>
    <xf numFmtId="165" fontId="10" fillId="0" borderId="19" xfId="2" applyNumberFormat="1" applyFont="1" applyBorder="1" applyAlignment="1">
      <alignment horizontal="center" vertical="center"/>
    </xf>
    <xf numFmtId="166" fontId="10" fillId="0" borderId="24" xfId="1" applyNumberFormat="1" applyFont="1" applyBorder="1" applyAlignment="1">
      <alignment horizontal="center" vertical="center"/>
    </xf>
    <xf numFmtId="165" fontId="10" fillId="8" borderId="3" xfId="2" applyNumberFormat="1" applyFont="1" applyFill="1" applyBorder="1" applyAlignment="1">
      <alignment horizontal="right" vertical="center"/>
    </xf>
    <xf numFmtId="164" fontId="4" fillId="0" borderId="2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 indent="1"/>
    </xf>
    <xf numFmtId="3" fontId="10" fillId="8" borderId="3" xfId="0" applyNumberFormat="1" applyFont="1" applyFill="1" applyBorder="1" applyAlignment="1">
      <alignment horizontal="center" vertical="center"/>
    </xf>
    <xf numFmtId="3" fontId="10" fillId="8" borderId="0" xfId="0" applyNumberFormat="1" applyFont="1" applyFill="1" applyAlignment="1">
      <alignment horizontal="right" vertical="center"/>
    </xf>
    <xf numFmtId="3" fontId="10" fillId="8" borderId="0" xfId="0" applyNumberFormat="1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9" xfId="2" applyFont="1" applyBorder="1" applyAlignment="1">
      <alignment horizontal="left" vertical="center" wrapText="1" indent="1"/>
    </xf>
    <xf numFmtId="2" fontId="10" fillId="0" borderId="7" xfId="2" applyNumberFormat="1" applyFont="1" applyBorder="1" applyAlignment="1">
      <alignment horizontal="center"/>
    </xf>
    <xf numFmtId="0" fontId="4" fillId="0" borderId="10" xfId="2" applyFont="1" applyBorder="1" applyAlignment="1">
      <alignment horizontal="left" vertical="center" wrapText="1" indent="1"/>
    </xf>
    <xf numFmtId="0" fontId="13" fillId="0" borderId="9" xfId="2" applyFont="1" applyBorder="1" applyAlignment="1">
      <alignment horizontal="center" vertical="center"/>
    </xf>
    <xf numFmtId="2" fontId="13" fillId="0" borderId="9" xfId="2" applyNumberFormat="1" applyFont="1" applyBorder="1" applyAlignment="1">
      <alignment horizontal="center" vertical="center"/>
    </xf>
    <xf numFmtId="166" fontId="13" fillId="0" borderId="9" xfId="1" applyNumberFormat="1" applyFont="1" applyBorder="1" applyAlignment="1">
      <alignment horizontal="center" vertical="center"/>
    </xf>
    <xf numFmtId="165" fontId="13" fillId="0" borderId="10" xfId="2" applyNumberFormat="1" applyFont="1" applyBorder="1" applyAlignment="1">
      <alignment horizontal="right" vertical="center"/>
    </xf>
    <xf numFmtId="2" fontId="10" fillId="0" borderId="23" xfId="0" applyNumberFormat="1" applyFont="1" applyBorder="1" applyAlignment="1">
      <alignment horizontal="center"/>
    </xf>
    <xf numFmtId="164" fontId="10" fillId="0" borderId="35" xfId="0" applyNumberFormat="1" applyFont="1" applyBorder="1" applyAlignment="1">
      <alignment horizontal="center" vertical="center"/>
    </xf>
    <xf numFmtId="170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10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center" vertical="center"/>
    </xf>
    <xf numFmtId="0" fontId="5" fillId="8" borderId="1" xfId="2" applyFont="1" applyFill="1" applyBorder="1" applyAlignment="1">
      <alignment horizontal="center" vertical="center"/>
    </xf>
    <xf numFmtId="0" fontId="5" fillId="8" borderId="2" xfId="2" applyFont="1" applyFill="1" applyBorder="1" applyAlignment="1">
      <alignment horizontal="center" vertical="center"/>
    </xf>
    <xf numFmtId="0" fontId="5" fillId="8" borderId="3" xfId="2" applyFont="1" applyFill="1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/>
    </xf>
    <xf numFmtId="164" fontId="2" fillId="0" borderId="2" xfId="2" applyNumberFormat="1" applyFont="1" applyBorder="1" applyAlignment="1">
      <alignment horizontal="center" vertical="center"/>
    </xf>
    <xf numFmtId="164" fontId="2" fillId="0" borderId="3" xfId="2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horizontal="center" vertical="center" wrapText="1"/>
    </xf>
    <xf numFmtId="165" fontId="2" fillId="4" borderId="3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3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2" fillId="6" borderId="2" xfId="0" applyNumberFormat="1" applyFont="1" applyFill="1" applyBorder="1" applyAlignment="1">
      <alignment horizontal="center" vertical="center" wrapText="1"/>
    </xf>
    <xf numFmtId="165" fontId="2" fillId="6" borderId="3" xfId="0" applyNumberFormat="1" applyFont="1" applyFill="1" applyBorder="1" applyAlignment="1">
      <alignment horizontal="center" vertical="center" wrapText="1"/>
    </xf>
    <xf numFmtId="167" fontId="4" fillId="0" borderId="1" xfId="2" applyNumberFormat="1" applyFont="1" applyBorder="1" applyAlignment="1">
      <alignment horizontal="center" vertical="center"/>
    </xf>
    <xf numFmtId="167" fontId="4" fillId="0" borderId="2" xfId="2" applyNumberFormat="1" applyFont="1" applyBorder="1" applyAlignment="1">
      <alignment horizontal="center" vertical="center"/>
    </xf>
    <xf numFmtId="167" fontId="4" fillId="0" borderId="3" xfId="2" applyNumberFormat="1" applyFont="1" applyBorder="1" applyAlignment="1">
      <alignment horizontal="center" vertical="center"/>
    </xf>
    <xf numFmtId="167" fontId="4" fillId="0" borderId="1" xfId="2" applyNumberFormat="1" applyFont="1" applyBorder="1" applyAlignment="1">
      <alignment horizontal="center" vertical="center" wrapText="1"/>
    </xf>
    <xf numFmtId="167" fontId="4" fillId="0" borderId="2" xfId="2" applyNumberFormat="1" applyFont="1" applyBorder="1" applyAlignment="1">
      <alignment horizontal="center" vertical="center" wrapText="1"/>
    </xf>
    <xf numFmtId="167" fontId="4" fillId="0" borderId="3" xfId="2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4" fontId="2" fillId="0" borderId="35" xfId="2" applyNumberFormat="1" applyFont="1" applyBorder="1" applyAlignment="1">
      <alignment horizontal="center" vertical="center" wrapText="1"/>
    </xf>
    <xf numFmtId="164" fontId="2" fillId="0" borderId="32" xfId="2" applyNumberFormat="1" applyFont="1" applyBorder="1" applyAlignment="1">
      <alignment horizontal="center" vertical="center" wrapText="1"/>
    </xf>
    <xf numFmtId="164" fontId="2" fillId="0" borderId="33" xfId="2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164" fontId="2" fillId="0" borderId="2" xfId="2" applyNumberFormat="1" applyFont="1" applyBorder="1" applyAlignment="1">
      <alignment horizontal="center" vertical="center" wrapText="1"/>
    </xf>
    <xf numFmtId="164" fontId="2" fillId="0" borderId="3" xfId="2" applyNumberFormat="1" applyFont="1" applyBorder="1" applyAlignment="1">
      <alignment horizontal="center" vertical="center" wrapText="1"/>
    </xf>
    <xf numFmtId="164" fontId="2" fillId="7" borderId="1" xfId="2" applyNumberFormat="1" applyFont="1" applyFill="1" applyBorder="1" applyAlignment="1">
      <alignment horizontal="center" vertical="center" wrapText="1"/>
    </xf>
    <xf numFmtId="164" fontId="2" fillId="7" borderId="2" xfId="2" applyNumberFormat="1" applyFont="1" applyFill="1" applyBorder="1" applyAlignment="1">
      <alignment horizontal="center" vertical="center" wrapText="1"/>
    </xf>
    <xf numFmtId="164" fontId="2" fillId="7" borderId="3" xfId="2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horizontal="center" vertical="center" wrapText="1"/>
    </xf>
  </cellXfs>
  <cellStyles count="4">
    <cellStyle name="Lien hypertexte" xfId="3" builtinId="8"/>
    <cellStyle name="Milliers" xfId="1" builtinId="3"/>
    <cellStyle name="Normal" xfId="0" builtinId="0"/>
    <cellStyle name="Normal 2" xfId="2" xr:uid="{E1FE9D67-A607-46CC-B732-6EF815D66076}"/>
  </cellStyles>
  <dxfs count="1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4_WALLIS\REHABILITATION%20LYCEE%20DE%20WALLIS\5_PHASE%20DCE\RECUS\BET\INGENC\250709%20RENDU%20DCE%20LOT%20CFO%20CFA%20BATS%20A%20%20B%20%20C%20%20D%20%20E%20%20F%20%20J%20%20FALE%20%20PARKING%20%20N%20%20O%20%20P\CONFIDENTIEL%2000_DPGF_LOT%2005%20CFO-CFA_LEWF%20V1%20(partiel).xlsx" TargetMode="External"/><Relationship Id="rId1" Type="http://schemas.openxmlformats.org/officeDocument/2006/relationships/externalLinkPath" Target="/4_WALLIS/REHABILITATION%20LYCEE%20DE%20WALLIS/5_PHASE%20DCE/RECUS/BET/INGENC/250709%20RENDU%20DCE%20LOT%20CFO%20CFA%20BATS%20A%20%20B%20%20C%20%20D%20%20E%20%20F%20%20J%20%20FALE%20%20PARKING%20%20N%20%20O%20%20P/CONFIDENTIEL%2000_DPGF_LOT%2005%20CFO-CFA_LEWF%20V1%20(partie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timent A"/>
      <sheetName val="Batiment B"/>
      <sheetName val="Batiment C"/>
      <sheetName val="Batiment D"/>
      <sheetName val="Batiment E"/>
      <sheetName val="Batiment F"/>
      <sheetName val="Batiment J"/>
      <sheetName val="Batiment FALE"/>
      <sheetName val="Parking"/>
      <sheetName val="Logement 1"/>
      <sheetName val="Logement 2"/>
      <sheetName val="Logement 3"/>
    </sheetNames>
    <sheetDataSet>
      <sheetData sheetId="0">
        <row r="32">
          <cell r="B32">
            <v>5.202</v>
          </cell>
        </row>
        <row r="40">
          <cell r="B40">
            <v>5.2030000000000003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C1D46-4504-49A3-B776-C39FEA57B79E}">
  <sheetPr>
    <pageSetUpPr fitToPage="1"/>
  </sheetPr>
  <dimension ref="A1:M90"/>
  <sheetViews>
    <sheetView zoomScaleNormal="100" zoomScaleSheetLayoutView="115" workbookViewId="0">
      <selection activeCell="I52" sqref="I5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83" customWidth="1"/>
    <col min="6" max="6" width="17.7109375" style="84" customWidth="1"/>
    <col min="7" max="7" width="4.140625" style="18" customWidth="1"/>
    <col min="8" max="215" width="13.140625" style="18"/>
    <col min="216" max="216" width="12.140625" style="18" customWidth="1"/>
    <col min="217" max="217" width="57.85546875" style="18" customWidth="1"/>
    <col min="218" max="218" width="6.42578125" style="18" customWidth="1"/>
    <col min="219" max="219" width="9.85546875" style="18" customWidth="1"/>
    <col min="220" max="220" width="12.140625" style="18" customWidth="1"/>
    <col min="221" max="221" width="15.42578125" style="18" customWidth="1"/>
    <col min="222" max="222" width="4.140625" style="18" customWidth="1"/>
    <col min="223" max="471" width="13.140625" style="18"/>
    <col min="472" max="472" width="12.140625" style="18" customWidth="1"/>
    <col min="473" max="473" width="57.85546875" style="18" customWidth="1"/>
    <col min="474" max="474" width="6.42578125" style="18" customWidth="1"/>
    <col min="475" max="475" width="9.85546875" style="18" customWidth="1"/>
    <col min="476" max="476" width="12.140625" style="18" customWidth="1"/>
    <col min="477" max="477" width="15.42578125" style="18" customWidth="1"/>
    <col min="478" max="478" width="4.140625" style="18" customWidth="1"/>
    <col min="479" max="727" width="13.140625" style="18"/>
    <col min="728" max="728" width="12.140625" style="18" customWidth="1"/>
    <col min="729" max="729" width="57.85546875" style="18" customWidth="1"/>
    <col min="730" max="730" width="6.42578125" style="18" customWidth="1"/>
    <col min="731" max="731" width="9.85546875" style="18" customWidth="1"/>
    <col min="732" max="732" width="12.140625" style="18" customWidth="1"/>
    <col min="733" max="733" width="15.42578125" style="18" customWidth="1"/>
    <col min="734" max="734" width="4.140625" style="18" customWidth="1"/>
    <col min="735" max="983" width="13.140625" style="18"/>
    <col min="984" max="984" width="12.140625" style="18" customWidth="1"/>
    <col min="985" max="985" width="57.85546875" style="18" customWidth="1"/>
    <col min="986" max="986" width="6.42578125" style="18" customWidth="1"/>
    <col min="987" max="987" width="9.85546875" style="18" customWidth="1"/>
    <col min="988" max="988" width="12.140625" style="18" customWidth="1"/>
    <col min="989" max="989" width="15.42578125" style="18" customWidth="1"/>
    <col min="990" max="990" width="4.140625" style="18" customWidth="1"/>
    <col min="991" max="1239" width="13.140625" style="18"/>
    <col min="1240" max="1240" width="12.140625" style="18" customWidth="1"/>
    <col min="1241" max="1241" width="57.85546875" style="18" customWidth="1"/>
    <col min="1242" max="1242" width="6.42578125" style="18" customWidth="1"/>
    <col min="1243" max="1243" width="9.85546875" style="18" customWidth="1"/>
    <col min="1244" max="1244" width="12.140625" style="18" customWidth="1"/>
    <col min="1245" max="1245" width="15.42578125" style="18" customWidth="1"/>
    <col min="1246" max="1246" width="4.140625" style="18" customWidth="1"/>
    <col min="1247" max="1495" width="13.140625" style="18"/>
    <col min="1496" max="1496" width="12.140625" style="18" customWidth="1"/>
    <col min="1497" max="1497" width="57.85546875" style="18" customWidth="1"/>
    <col min="1498" max="1498" width="6.42578125" style="18" customWidth="1"/>
    <col min="1499" max="1499" width="9.85546875" style="18" customWidth="1"/>
    <col min="1500" max="1500" width="12.140625" style="18" customWidth="1"/>
    <col min="1501" max="1501" width="15.42578125" style="18" customWidth="1"/>
    <col min="1502" max="1502" width="4.140625" style="18" customWidth="1"/>
    <col min="1503" max="1751" width="13.140625" style="18"/>
    <col min="1752" max="1752" width="12.140625" style="18" customWidth="1"/>
    <col min="1753" max="1753" width="57.85546875" style="18" customWidth="1"/>
    <col min="1754" max="1754" width="6.42578125" style="18" customWidth="1"/>
    <col min="1755" max="1755" width="9.85546875" style="18" customWidth="1"/>
    <col min="1756" max="1756" width="12.140625" style="18" customWidth="1"/>
    <col min="1757" max="1757" width="15.42578125" style="18" customWidth="1"/>
    <col min="1758" max="1758" width="4.140625" style="18" customWidth="1"/>
    <col min="1759" max="2007" width="13.140625" style="18"/>
    <col min="2008" max="2008" width="12.140625" style="18" customWidth="1"/>
    <col min="2009" max="2009" width="57.85546875" style="18" customWidth="1"/>
    <col min="2010" max="2010" width="6.42578125" style="18" customWidth="1"/>
    <col min="2011" max="2011" width="9.85546875" style="18" customWidth="1"/>
    <col min="2012" max="2012" width="12.140625" style="18" customWidth="1"/>
    <col min="2013" max="2013" width="15.42578125" style="18" customWidth="1"/>
    <col min="2014" max="2014" width="4.140625" style="18" customWidth="1"/>
    <col min="2015" max="2263" width="13.140625" style="18"/>
    <col min="2264" max="2264" width="12.140625" style="18" customWidth="1"/>
    <col min="2265" max="2265" width="57.85546875" style="18" customWidth="1"/>
    <col min="2266" max="2266" width="6.42578125" style="18" customWidth="1"/>
    <col min="2267" max="2267" width="9.85546875" style="18" customWidth="1"/>
    <col min="2268" max="2268" width="12.140625" style="18" customWidth="1"/>
    <col min="2269" max="2269" width="15.42578125" style="18" customWidth="1"/>
    <col min="2270" max="2270" width="4.140625" style="18" customWidth="1"/>
    <col min="2271" max="2519" width="13.140625" style="18"/>
    <col min="2520" max="2520" width="12.140625" style="18" customWidth="1"/>
    <col min="2521" max="2521" width="57.85546875" style="18" customWidth="1"/>
    <col min="2522" max="2522" width="6.42578125" style="18" customWidth="1"/>
    <col min="2523" max="2523" width="9.85546875" style="18" customWidth="1"/>
    <col min="2524" max="2524" width="12.140625" style="18" customWidth="1"/>
    <col min="2525" max="2525" width="15.42578125" style="18" customWidth="1"/>
    <col min="2526" max="2526" width="4.140625" style="18" customWidth="1"/>
    <col min="2527" max="2775" width="13.140625" style="18"/>
    <col min="2776" max="2776" width="12.140625" style="18" customWidth="1"/>
    <col min="2777" max="2777" width="57.85546875" style="18" customWidth="1"/>
    <col min="2778" max="2778" width="6.42578125" style="18" customWidth="1"/>
    <col min="2779" max="2779" width="9.85546875" style="18" customWidth="1"/>
    <col min="2780" max="2780" width="12.140625" style="18" customWidth="1"/>
    <col min="2781" max="2781" width="15.42578125" style="18" customWidth="1"/>
    <col min="2782" max="2782" width="4.140625" style="18" customWidth="1"/>
    <col min="2783" max="3031" width="13.140625" style="18"/>
    <col min="3032" max="3032" width="12.140625" style="18" customWidth="1"/>
    <col min="3033" max="3033" width="57.85546875" style="18" customWidth="1"/>
    <col min="3034" max="3034" width="6.42578125" style="18" customWidth="1"/>
    <col min="3035" max="3035" width="9.85546875" style="18" customWidth="1"/>
    <col min="3036" max="3036" width="12.140625" style="18" customWidth="1"/>
    <col min="3037" max="3037" width="15.42578125" style="18" customWidth="1"/>
    <col min="3038" max="3038" width="4.140625" style="18" customWidth="1"/>
    <col min="3039" max="3287" width="13.140625" style="18"/>
    <col min="3288" max="3288" width="12.140625" style="18" customWidth="1"/>
    <col min="3289" max="3289" width="57.85546875" style="18" customWidth="1"/>
    <col min="3290" max="3290" width="6.42578125" style="18" customWidth="1"/>
    <col min="3291" max="3291" width="9.85546875" style="18" customWidth="1"/>
    <col min="3292" max="3292" width="12.140625" style="18" customWidth="1"/>
    <col min="3293" max="3293" width="15.42578125" style="18" customWidth="1"/>
    <col min="3294" max="3294" width="4.140625" style="18" customWidth="1"/>
    <col min="3295" max="3543" width="13.140625" style="18"/>
    <col min="3544" max="3544" width="12.140625" style="18" customWidth="1"/>
    <col min="3545" max="3545" width="57.85546875" style="18" customWidth="1"/>
    <col min="3546" max="3546" width="6.42578125" style="18" customWidth="1"/>
    <col min="3547" max="3547" width="9.85546875" style="18" customWidth="1"/>
    <col min="3548" max="3548" width="12.140625" style="18" customWidth="1"/>
    <col min="3549" max="3549" width="15.42578125" style="18" customWidth="1"/>
    <col min="3550" max="3550" width="4.140625" style="18" customWidth="1"/>
    <col min="3551" max="3799" width="13.140625" style="18"/>
    <col min="3800" max="3800" width="12.140625" style="18" customWidth="1"/>
    <col min="3801" max="3801" width="57.85546875" style="18" customWidth="1"/>
    <col min="3802" max="3802" width="6.42578125" style="18" customWidth="1"/>
    <col min="3803" max="3803" width="9.85546875" style="18" customWidth="1"/>
    <col min="3804" max="3804" width="12.140625" style="18" customWidth="1"/>
    <col min="3805" max="3805" width="15.42578125" style="18" customWidth="1"/>
    <col min="3806" max="3806" width="4.140625" style="18" customWidth="1"/>
    <col min="3807" max="4055" width="13.140625" style="18"/>
    <col min="4056" max="4056" width="12.140625" style="18" customWidth="1"/>
    <col min="4057" max="4057" width="57.85546875" style="18" customWidth="1"/>
    <col min="4058" max="4058" width="6.42578125" style="18" customWidth="1"/>
    <col min="4059" max="4059" width="9.85546875" style="18" customWidth="1"/>
    <col min="4060" max="4060" width="12.140625" style="18" customWidth="1"/>
    <col min="4061" max="4061" width="15.42578125" style="18" customWidth="1"/>
    <col min="4062" max="4062" width="4.140625" style="18" customWidth="1"/>
    <col min="4063" max="4311" width="13.140625" style="18"/>
    <col min="4312" max="4312" width="12.140625" style="18" customWidth="1"/>
    <col min="4313" max="4313" width="57.85546875" style="18" customWidth="1"/>
    <col min="4314" max="4314" width="6.42578125" style="18" customWidth="1"/>
    <col min="4315" max="4315" width="9.85546875" style="18" customWidth="1"/>
    <col min="4316" max="4316" width="12.140625" style="18" customWidth="1"/>
    <col min="4317" max="4317" width="15.42578125" style="18" customWidth="1"/>
    <col min="4318" max="4318" width="4.140625" style="18" customWidth="1"/>
    <col min="4319" max="4567" width="13.140625" style="18"/>
    <col min="4568" max="4568" width="12.140625" style="18" customWidth="1"/>
    <col min="4569" max="4569" width="57.85546875" style="18" customWidth="1"/>
    <col min="4570" max="4570" width="6.42578125" style="18" customWidth="1"/>
    <col min="4571" max="4571" width="9.85546875" style="18" customWidth="1"/>
    <col min="4572" max="4572" width="12.140625" style="18" customWidth="1"/>
    <col min="4573" max="4573" width="15.42578125" style="18" customWidth="1"/>
    <col min="4574" max="4574" width="4.140625" style="18" customWidth="1"/>
    <col min="4575" max="4823" width="13.140625" style="18"/>
    <col min="4824" max="4824" width="12.140625" style="18" customWidth="1"/>
    <col min="4825" max="4825" width="57.85546875" style="18" customWidth="1"/>
    <col min="4826" max="4826" width="6.42578125" style="18" customWidth="1"/>
    <col min="4827" max="4827" width="9.85546875" style="18" customWidth="1"/>
    <col min="4828" max="4828" width="12.140625" style="18" customWidth="1"/>
    <col min="4829" max="4829" width="15.42578125" style="18" customWidth="1"/>
    <col min="4830" max="4830" width="4.140625" style="18" customWidth="1"/>
    <col min="4831" max="5079" width="13.140625" style="18"/>
    <col min="5080" max="5080" width="12.140625" style="18" customWidth="1"/>
    <col min="5081" max="5081" width="57.85546875" style="18" customWidth="1"/>
    <col min="5082" max="5082" width="6.42578125" style="18" customWidth="1"/>
    <col min="5083" max="5083" width="9.85546875" style="18" customWidth="1"/>
    <col min="5084" max="5084" width="12.140625" style="18" customWidth="1"/>
    <col min="5085" max="5085" width="15.42578125" style="18" customWidth="1"/>
    <col min="5086" max="5086" width="4.140625" style="18" customWidth="1"/>
    <col min="5087" max="5335" width="13.140625" style="18"/>
    <col min="5336" max="5336" width="12.140625" style="18" customWidth="1"/>
    <col min="5337" max="5337" width="57.85546875" style="18" customWidth="1"/>
    <col min="5338" max="5338" width="6.42578125" style="18" customWidth="1"/>
    <col min="5339" max="5339" width="9.85546875" style="18" customWidth="1"/>
    <col min="5340" max="5340" width="12.140625" style="18" customWidth="1"/>
    <col min="5341" max="5341" width="15.42578125" style="18" customWidth="1"/>
    <col min="5342" max="5342" width="4.140625" style="18" customWidth="1"/>
    <col min="5343" max="5591" width="13.140625" style="18"/>
    <col min="5592" max="5592" width="12.140625" style="18" customWidth="1"/>
    <col min="5593" max="5593" width="57.85546875" style="18" customWidth="1"/>
    <col min="5594" max="5594" width="6.42578125" style="18" customWidth="1"/>
    <col min="5595" max="5595" width="9.85546875" style="18" customWidth="1"/>
    <col min="5596" max="5596" width="12.140625" style="18" customWidth="1"/>
    <col min="5597" max="5597" width="15.42578125" style="18" customWidth="1"/>
    <col min="5598" max="5598" width="4.140625" style="18" customWidth="1"/>
    <col min="5599" max="5847" width="13.140625" style="18"/>
    <col min="5848" max="5848" width="12.140625" style="18" customWidth="1"/>
    <col min="5849" max="5849" width="57.85546875" style="18" customWidth="1"/>
    <col min="5850" max="5850" width="6.42578125" style="18" customWidth="1"/>
    <col min="5851" max="5851" width="9.85546875" style="18" customWidth="1"/>
    <col min="5852" max="5852" width="12.140625" style="18" customWidth="1"/>
    <col min="5853" max="5853" width="15.42578125" style="18" customWidth="1"/>
    <col min="5854" max="5854" width="4.140625" style="18" customWidth="1"/>
    <col min="5855" max="6103" width="13.140625" style="18"/>
    <col min="6104" max="6104" width="12.140625" style="18" customWidth="1"/>
    <col min="6105" max="6105" width="57.85546875" style="18" customWidth="1"/>
    <col min="6106" max="6106" width="6.42578125" style="18" customWidth="1"/>
    <col min="6107" max="6107" width="9.85546875" style="18" customWidth="1"/>
    <col min="6108" max="6108" width="12.140625" style="18" customWidth="1"/>
    <col min="6109" max="6109" width="15.42578125" style="18" customWidth="1"/>
    <col min="6110" max="6110" width="4.140625" style="18" customWidth="1"/>
    <col min="6111" max="6359" width="13.140625" style="18"/>
    <col min="6360" max="6360" width="12.140625" style="18" customWidth="1"/>
    <col min="6361" max="6361" width="57.85546875" style="18" customWidth="1"/>
    <col min="6362" max="6362" width="6.42578125" style="18" customWidth="1"/>
    <col min="6363" max="6363" width="9.85546875" style="18" customWidth="1"/>
    <col min="6364" max="6364" width="12.140625" style="18" customWidth="1"/>
    <col min="6365" max="6365" width="15.42578125" style="18" customWidth="1"/>
    <col min="6366" max="6366" width="4.140625" style="18" customWidth="1"/>
    <col min="6367" max="6615" width="13.140625" style="18"/>
    <col min="6616" max="6616" width="12.140625" style="18" customWidth="1"/>
    <col min="6617" max="6617" width="57.85546875" style="18" customWidth="1"/>
    <col min="6618" max="6618" width="6.42578125" style="18" customWidth="1"/>
    <col min="6619" max="6619" width="9.85546875" style="18" customWidth="1"/>
    <col min="6620" max="6620" width="12.140625" style="18" customWidth="1"/>
    <col min="6621" max="6621" width="15.42578125" style="18" customWidth="1"/>
    <col min="6622" max="6622" width="4.140625" style="18" customWidth="1"/>
    <col min="6623" max="6871" width="13.140625" style="18"/>
    <col min="6872" max="6872" width="12.140625" style="18" customWidth="1"/>
    <col min="6873" max="6873" width="57.85546875" style="18" customWidth="1"/>
    <col min="6874" max="6874" width="6.42578125" style="18" customWidth="1"/>
    <col min="6875" max="6875" width="9.85546875" style="18" customWidth="1"/>
    <col min="6876" max="6876" width="12.140625" style="18" customWidth="1"/>
    <col min="6877" max="6877" width="15.42578125" style="18" customWidth="1"/>
    <col min="6878" max="6878" width="4.140625" style="18" customWidth="1"/>
    <col min="6879" max="7127" width="13.140625" style="18"/>
    <col min="7128" max="7128" width="12.140625" style="18" customWidth="1"/>
    <col min="7129" max="7129" width="57.85546875" style="18" customWidth="1"/>
    <col min="7130" max="7130" width="6.42578125" style="18" customWidth="1"/>
    <col min="7131" max="7131" width="9.85546875" style="18" customWidth="1"/>
    <col min="7132" max="7132" width="12.140625" style="18" customWidth="1"/>
    <col min="7133" max="7133" width="15.42578125" style="18" customWidth="1"/>
    <col min="7134" max="7134" width="4.140625" style="18" customWidth="1"/>
    <col min="7135" max="7383" width="13.140625" style="18"/>
    <col min="7384" max="7384" width="12.140625" style="18" customWidth="1"/>
    <col min="7385" max="7385" width="57.85546875" style="18" customWidth="1"/>
    <col min="7386" max="7386" width="6.42578125" style="18" customWidth="1"/>
    <col min="7387" max="7387" width="9.85546875" style="18" customWidth="1"/>
    <col min="7388" max="7388" width="12.140625" style="18" customWidth="1"/>
    <col min="7389" max="7389" width="15.42578125" style="18" customWidth="1"/>
    <col min="7390" max="7390" width="4.140625" style="18" customWidth="1"/>
    <col min="7391" max="7639" width="13.140625" style="18"/>
    <col min="7640" max="7640" width="12.140625" style="18" customWidth="1"/>
    <col min="7641" max="7641" width="57.85546875" style="18" customWidth="1"/>
    <col min="7642" max="7642" width="6.42578125" style="18" customWidth="1"/>
    <col min="7643" max="7643" width="9.85546875" style="18" customWidth="1"/>
    <col min="7644" max="7644" width="12.140625" style="18" customWidth="1"/>
    <col min="7645" max="7645" width="15.42578125" style="18" customWidth="1"/>
    <col min="7646" max="7646" width="4.140625" style="18" customWidth="1"/>
    <col min="7647" max="7895" width="13.140625" style="18"/>
    <col min="7896" max="7896" width="12.140625" style="18" customWidth="1"/>
    <col min="7897" max="7897" width="57.85546875" style="18" customWidth="1"/>
    <col min="7898" max="7898" width="6.42578125" style="18" customWidth="1"/>
    <col min="7899" max="7899" width="9.85546875" style="18" customWidth="1"/>
    <col min="7900" max="7900" width="12.140625" style="18" customWidth="1"/>
    <col min="7901" max="7901" width="15.42578125" style="18" customWidth="1"/>
    <col min="7902" max="7902" width="4.140625" style="18" customWidth="1"/>
    <col min="7903" max="8151" width="13.140625" style="18"/>
    <col min="8152" max="8152" width="12.140625" style="18" customWidth="1"/>
    <col min="8153" max="8153" width="57.85546875" style="18" customWidth="1"/>
    <col min="8154" max="8154" width="6.42578125" style="18" customWidth="1"/>
    <col min="8155" max="8155" width="9.85546875" style="18" customWidth="1"/>
    <col min="8156" max="8156" width="12.140625" style="18" customWidth="1"/>
    <col min="8157" max="8157" width="15.42578125" style="18" customWidth="1"/>
    <col min="8158" max="8158" width="4.140625" style="18" customWidth="1"/>
    <col min="8159" max="8407" width="13.140625" style="18"/>
    <col min="8408" max="8408" width="12.140625" style="18" customWidth="1"/>
    <col min="8409" max="8409" width="57.85546875" style="18" customWidth="1"/>
    <col min="8410" max="8410" width="6.42578125" style="18" customWidth="1"/>
    <col min="8411" max="8411" width="9.85546875" style="18" customWidth="1"/>
    <col min="8412" max="8412" width="12.140625" style="18" customWidth="1"/>
    <col min="8413" max="8413" width="15.42578125" style="18" customWidth="1"/>
    <col min="8414" max="8414" width="4.140625" style="18" customWidth="1"/>
    <col min="8415" max="8663" width="13.140625" style="18"/>
    <col min="8664" max="8664" width="12.140625" style="18" customWidth="1"/>
    <col min="8665" max="8665" width="57.85546875" style="18" customWidth="1"/>
    <col min="8666" max="8666" width="6.42578125" style="18" customWidth="1"/>
    <col min="8667" max="8667" width="9.85546875" style="18" customWidth="1"/>
    <col min="8668" max="8668" width="12.140625" style="18" customWidth="1"/>
    <col min="8669" max="8669" width="15.42578125" style="18" customWidth="1"/>
    <col min="8670" max="8670" width="4.140625" style="18" customWidth="1"/>
    <col min="8671" max="8919" width="13.140625" style="18"/>
    <col min="8920" max="8920" width="12.140625" style="18" customWidth="1"/>
    <col min="8921" max="8921" width="57.85546875" style="18" customWidth="1"/>
    <col min="8922" max="8922" width="6.42578125" style="18" customWidth="1"/>
    <col min="8923" max="8923" width="9.85546875" style="18" customWidth="1"/>
    <col min="8924" max="8924" width="12.140625" style="18" customWidth="1"/>
    <col min="8925" max="8925" width="15.42578125" style="18" customWidth="1"/>
    <col min="8926" max="8926" width="4.140625" style="18" customWidth="1"/>
    <col min="8927" max="9175" width="13.140625" style="18"/>
    <col min="9176" max="9176" width="12.140625" style="18" customWidth="1"/>
    <col min="9177" max="9177" width="57.85546875" style="18" customWidth="1"/>
    <col min="9178" max="9178" width="6.42578125" style="18" customWidth="1"/>
    <col min="9179" max="9179" width="9.85546875" style="18" customWidth="1"/>
    <col min="9180" max="9180" width="12.140625" style="18" customWidth="1"/>
    <col min="9181" max="9181" width="15.42578125" style="18" customWidth="1"/>
    <col min="9182" max="9182" width="4.140625" style="18" customWidth="1"/>
    <col min="9183" max="9431" width="13.140625" style="18"/>
    <col min="9432" max="9432" width="12.140625" style="18" customWidth="1"/>
    <col min="9433" max="9433" width="57.85546875" style="18" customWidth="1"/>
    <col min="9434" max="9434" width="6.42578125" style="18" customWidth="1"/>
    <col min="9435" max="9435" width="9.85546875" style="18" customWidth="1"/>
    <col min="9436" max="9436" width="12.140625" style="18" customWidth="1"/>
    <col min="9437" max="9437" width="15.42578125" style="18" customWidth="1"/>
    <col min="9438" max="9438" width="4.140625" style="18" customWidth="1"/>
    <col min="9439" max="9687" width="13.140625" style="18"/>
    <col min="9688" max="9688" width="12.140625" style="18" customWidth="1"/>
    <col min="9689" max="9689" width="57.85546875" style="18" customWidth="1"/>
    <col min="9690" max="9690" width="6.42578125" style="18" customWidth="1"/>
    <col min="9691" max="9691" width="9.85546875" style="18" customWidth="1"/>
    <col min="9692" max="9692" width="12.140625" style="18" customWidth="1"/>
    <col min="9693" max="9693" width="15.42578125" style="18" customWidth="1"/>
    <col min="9694" max="9694" width="4.140625" style="18" customWidth="1"/>
    <col min="9695" max="9943" width="13.140625" style="18"/>
    <col min="9944" max="9944" width="12.140625" style="18" customWidth="1"/>
    <col min="9945" max="9945" width="57.85546875" style="18" customWidth="1"/>
    <col min="9946" max="9946" width="6.42578125" style="18" customWidth="1"/>
    <col min="9947" max="9947" width="9.85546875" style="18" customWidth="1"/>
    <col min="9948" max="9948" width="12.140625" style="18" customWidth="1"/>
    <col min="9949" max="9949" width="15.42578125" style="18" customWidth="1"/>
    <col min="9950" max="9950" width="4.140625" style="18" customWidth="1"/>
    <col min="9951" max="10199" width="13.140625" style="18"/>
    <col min="10200" max="10200" width="12.140625" style="18" customWidth="1"/>
    <col min="10201" max="10201" width="57.85546875" style="18" customWidth="1"/>
    <col min="10202" max="10202" width="6.42578125" style="18" customWidth="1"/>
    <col min="10203" max="10203" width="9.85546875" style="18" customWidth="1"/>
    <col min="10204" max="10204" width="12.140625" style="18" customWidth="1"/>
    <col min="10205" max="10205" width="15.42578125" style="18" customWidth="1"/>
    <col min="10206" max="10206" width="4.140625" style="18" customWidth="1"/>
    <col min="10207" max="10455" width="13.140625" style="18"/>
    <col min="10456" max="10456" width="12.140625" style="18" customWidth="1"/>
    <col min="10457" max="10457" width="57.85546875" style="18" customWidth="1"/>
    <col min="10458" max="10458" width="6.42578125" style="18" customWidth="1"/>
    <col min="10459" max="10459" width="9.85546875" style="18" customWidth="1"/>
    <col min="10460" max="10460" width="12.140625" style="18" customWidth="1"/>
    <col min="10461" max="10461" width="15.42578125" style="18" customWidth="1"/>
    <col min="10462" max="10462" width="4.140625" style="18" customWidth="1"/>
    <col min="10463" max="10711" width="13.140625" style="18"/>
    <col min="10712" max="10712" width="12.140625" style="18" customWidth="1"/>
    <col min="10713" max="10713" width="57.85546875" style="18" customWidth="1"/>
    <col min="10714" max="10714" width="6.42578125" style="18" customWidth="1"/>
    <col min="10715" max="10715" width="9.85546875" style="18" customWidth="1"/>
    <col min="10716" max="10716" width="12.140625" style="18" customWidth="1"/>
    <col min="10717" max="10717" width="15.42578125" style="18" customWidth="1"/>
    <col min="10718" max="10718" width="4.140625" style="18" customWidth="1"/>
    <col min="10719" max="10967" width="13.140625" style="18"/>
    <col min="10968" max="10968" width="12.140625" style="18" customWidth="1"/>
    <col min="10969" max="10969" width="57.85546875" style="18" customWidth="1"/>
    <col min="10970" max="10970" width="6.42578125" style="18" customWidth="1"/>
    <col min="10971" max="10971" width="9.85546875" style="18" customWidth="1"/>
    <col min="10972" max="10972" width="12.140625" style="18" customWidth="1"/>
    <col min="10973" max="10973" width="15.42578125" style="18" customWidth="1"/>
    <col min="10974" max="10974" width="4.140625" style="18" customWidth="1"/>
    <col min="10975" max="11223" width="13.140625" style="18"/>
    <col min="11224" max="11224" width="12.140625" style="18" customWidth="1"/>
    <col min="11225" max="11225" width="57.85546875" style="18" customWidth="1"/>
    <col min="11226" max="11226" width="6.42578125" style="18" customWidth="1"/>
    <col min="11227" max="11227" width="9.85546875" style="18" customWidth="1"/>
    <col min="11228" max="11228" width="12.140625" style="18" customWidth="1"/>
    <col min="11229" max="11229" width="15.42578125" style="18" customWidth="1"/>
    <col min="11230" max="11230" width="4.140625" style="18" customWidth="1"/>
    <col min="11231" max="11479" width="13.140625" style="18"/>
    <col min="11480" max="11480" width="12.140625" style="18" customWidth="1"/>
    <col min="11481" max="11481" width="57.85546875" style="18" customWidth="1"/>
    <col min="11482" max="11482" width="6.42578125" style="18" customWidth="1"/>
    <col min="11483" max="11483" width="9.85546875" style="18" customWidth="1"/>
    <col min="11484" max="11484" width="12.140625" style="18" customWidth="1"/>
    <col min="11485" max="11485" width="15.42578125" style="18" customWidth="1"/>
    <col min="11486" max="11486" width="4.140625" style="18" customWidth="1"/>
    <col min="11487" max="11735" width="13.140625" style="18"/>
    <col min="11736" max="11736" width="12.140625" style="18" customWidth="1"/>
    <col min="11737" max="11737" width="57.85546875" style="18" customWidth="1"/>
    <col min="11738" max="11738" width="6.42578125" style="18" customWidth="1"/>
    <col min="11739" max="11739" width="9.85546875" style="18" customWidth="1"/>
    <col min="11740" max="11740" width="12.140625" style="18" customWidth="1"/>
    <col min="11741" max="11741" width="15.42578125" style="18" customWidth="1"/>
    <col min="11742" max="11742" width="4.140625" style="18" customWidth="1"/>
    <col min="11743" max="11991" width="13.140625" style="18"/>
    <col min="11992" max="11992" width="12.140625" style="18" customWidth="1"/>
    <col min="11993" max="11993" width="57.85546875" style="18" customWidth="1"/>
    <col min="11994" max="11994" width="6.42578125" style="18" customWidth="1"/>
    <col min="11995" max="11995" width="9.85546875" style="18" customWidth="1"/>
    <col min="11996" max="11996" width="12.140625" style="18" customWidth="1"/>
    <col min="11997" max="11997" width="15.42578125" style="18" customWidth="1"/>
    <col min="11998" max="11998" width="4.140625" style="18" customWidth="1"/>
    <col min="11999" max="12247" width="13.140625" style="18"/>
    <col min="12248" max="12248" width="12.140625" style="18" customWidth="1"/>
    <col min="12249" max="12249" width="57.85546875" style="18" customWidth="1"/>
    <col min="12250" max="12250" width="6.42578125" style="18" customWidth="1"/>
    <col min="12251" max="12251" width="9.85546875" style="18" customWidth="1"/>
    <col min="12252" max="12252" width="12.140625" style="18" customWidth="1"/>
    <col min="12253" max="12253" width="15.42578125" style="18" customWidth="1"/>
    <col min="12254" max="12254" width="4.140625" style="18" customWidth="1"/>
    <col min="12255" max="12503" width="13.140625" style="18"/>
    <col min="12504" max="12504" width="12.140625" style="18" customWidth="1"/>
    <col min="12505" max="12505" width="57.85546875" style="18" customWidth="1"/>
    <col min="12506" max="12506" width="6.42578125" style="18" customWidth="1"/>
    <col min="12507" max="12507" width="9.85546875" style="18" customWidth="1"/>
    <col min="12508" max="12508" width="12.140625" style="18" customWidth="1"/>
    <col min="12509" max="12509" width="15.42578125" style="18" customWidth="1"/>
    <col min="12510" max="12510" width="4.140625" style="18" customWidth="1"/>
    <col min="12511" max="12759" width="13.140625" style="18"/>
    <col min="12760" max="12760" width="12.140625" style="18" customWidth="1"/>
    <col min="12761" max="12761" width="57.85546875" style="18" customWidth="1"/>
    <col min="12762" max="12762" width="6.42578125" style="18" customWidth="1"/>
    <col min="12763" max="12763" width="9.85546875" style="18" customWidth="1"/>
    <col min="12764" max="12764" width="12.140625" style="18" customWidth="1"/>
    <col min="12765" max="12765" width="15.42578125" style="18" customWidth="1"/>
    <col min="12766" max="12766" width="4.140625" style="18" customWidth="1"/>
    <col min="12767" max="13015" width="13.140625" style="18"/>
    <col min="13016" max="13016" width="12.140625" style="18" customWidth="1"/>
    <col min="13017" max="13017" width="57.85546875" style="18" customWidth="1"/>
    <col min="13018" max="13018" width="6.42578125" style="18" customWidth="1"/>
    <col min="13019" max="13019" width="9.85546875" style="18" customWidth="1"/>
    <col min="13020" max="13020" width="12.140625" style="18" customWidth="1"/>
    <col min="13021" max="13021" width="15.42578125" style="18" customWidth="1"/>
    <col min="13022" max="13022" width="4.140625" style="18" customWidth="1"/>
    <col min="13023" max="13271" width="13.140625" style="18"/>
    <col min="13272" max="13272" width="12.140625" style="18" customWidth="1"/>
    <col min="13273" max="13273" width="57.85546875" style="18" customWidth="1"/>
    <col min="13274" max="13274" width="6.42578125" style="18" customWidth="1"/>
    <col min="13275" max="13275" width="9.85546875" style="18" customWidth="1"/>
    <col min="13276" max="13276" width="12.140625" style="18" customWidth="1"/>
    <col min="13277" max="13277" width="15.42578125" style="18" customWidth="1"/>
    <col min="13278" max="13278" width="4.140625" style="18" customWidth="1"/>
    <col min="13279" max="13527" width="13.140625" style="18"/>
    <col min="13528" max="13528" width="12.140625" style="18" customWidth="1"/>
    <col min="13529" max="13529" width="57.85546875" style="18" customWidth="1"/>
    <col min="13530" max="13530" width="6.42578125" style="18" customWidth="1"/>
    <col min="13531" max="13531" width="9.85546875" style="18" customWidth="1"/>
    <col min="13532" max="13532" width="12.140625" style="18" customWidth="1"/>
    <col min="13533" max="13533" width="15.42578125" style="18" customWidth="1"/>
    <col min="13534" max="13534" width="4.140625" style="18" customWidth="1"/>
    <col min="13535" max="13783" width="13.140625" style="18"/>
    <col min="13784" max="13784" width="12.140625" style="18" customWidth="1"/>
    <col min="13785" max="13785" width="57.85546875" style="18" customWidth="1"/>
    <col min="13786" max="13786" width="6.42578125" style="18" customWidth="1"/>
    <col min="13787" max="13787" width="9.85546875" style="18" customWidth="1"/>
    <col min="13788" max="13788" width="12.140625" style="18" customWidth="1"/>
    <col min="13789" max="13789" width="15.42578125" style="18" customWidth="1"/>
    <col min="13790" max="13790" width="4.140625" style="18" customWidth="1"/>
    <col min="13791" max="14039" width="13.140625" style="18"/>
    <col min="14040" max="14040" width="12.140625" style="18" customWidth="1"/>
    <col min="14041" max="14041" width="57.85546875" style="18" customWidth="1"/>
    <col min="14042" max="14042" width="6.42578125" style="18" customWidth="1"/>
    <col min="14043" max="14043" width="9.85546875" style="18" customWidth="1"/>
    <col min="14044" max="14044" width="12.140625" style="18" customWidth="1"/>
    <col min="14045" max="14045" width="15.42578125" style="18" customWidth="1"/>
    <col min="14046" max="14046" width="4.140625" style="18" customWidth="1"/>
    <col min="14047" max="14295" width="13.140625" style="18"/>
    <col min="14296" max="14296" width="12.140625" style="18" customWidth="1"/>
    <col min="14297" max="14297" width="57.85546875" style="18" customWidth="1"/>
    <col min="14298" max="14298" width="6.42578125" style="18" customWidth="1"/>
    <col min="14299" max="14299" width="9.85546875" style="18" customWidth="1"/>
    <col min="14300" max="14300" width="12.140625" style="18" customWidth="1"/>
    <col min="14301" max="14301" width="15.42578125" style="18" customWidth="1"/>
    <col min="14302" max="14302" width="4.140625" style="18" customWidth="1"/>
    <col min="14303" max="14551" width="13.140625" style="18"/>
    <col min="14552" max="14552" width="12.140625" style="18" customWidth="1"/>
    <col min="14553" max="14553" width="57.85546875" style="18" customWidth="1"/>
    <col min="14554" max="14554" width="6.42578125" style="18" customWidth="1"/>
    <col min="14555" max="14555" width="9.85546875" style="18" customWidth="1"/>
    <col min="14556" max="14556" width="12.140625" style="18" customWidth="1"/>
    <col min="14557" max="14557" width="15.42578125" style="18" customWidth="1"/>
    <col min="14558" max="14558" width="4.140625" style="18" customWidth="1"/>
    <col min="14559" max="14807" width="13.140625" style="18"/>
    <col min="14808" max="14808" width="12.140625" style="18" customWidth="1"/>
    <col min="14809" max="14809" width="57.85546875" style="18" customWidth="1"/>
    <col min="14810" max="14810" width="6.42578125" style="18" customWidth="1"/>
    <col min="14811" max="14811" width="9.85546875" style="18" customWidth="1"/>
    <col min="14812" max="14812" width="12.140625" style="18" customWidth="1"/>
    <col min="14813" max="14813" width="15.42578125" style="18" customWidth="1"/>
    <col min="14814" max="14814" width="4.140625" style="18" customWidth="1"/>
    <col min="14815" max="15063" width="13.140625" style="18"/>
    <col min="15064" max="15064" width="12.140625" style="18" customWidth="1"/>
    <col min="15065" max="15065" width="57.85546875" style="18" customWidth="1"/>
    <col min="15066" max="15066" width="6.42578125" style="18" customWidth="1"/>
    <col min="15067" max="15067" width="9.85546875" style="18" customWidth="1"/>
    <col min="15068" max="15068" width="12.140625" style="18" customWidth="1"/>
    <col min="15069" max="15069" width="15.42578125" style="18" customWidth="1"/>
    <col min="15070" max="15070" width="4.140625" style="18" customWidth="1"/>
    <col min="15071" max="15319" width="13.140625" style="18"/>
    <col min="15320" max="15320" width="12.140625" style="18" customWidth="1"/>
    <col min="15321" max="15321" width="57.85546875" style="18" customWidth="1"/>
    <col min="15322" max="15322" width="6.42578125" style="18" customWidth="1"/>
    <col min="15323" max="15323" width="9.85546875" style="18" customWidth="1"/>
    <col min="15324" max="15324" width="12.140625" style="18" customWidth="1"/>
    <col min="15325" max="15325" width="15.42578125" style="18" customWidth="1"/>
    <col min="15326" max="15326" width="4.140625" style="18" customWidth="1"/>
    <col min="15327" max="15575" width="13.140625" style="18"/>
    <col min="15576" max="15576" width="12.140625" style="18" customWidth="1"/>
    <col min="15577" max="15577" width="57.85546875" style="18" customWidth="1"/>
    <col min="15578" max="15578" width="6.42578125" style="18" customWidth="1"/>
    <col min="15579" max="15579" width="9.85546875" style="18" customWidth="1"/>
    <col min="15580" max="15580" width="12.140625" style="18" customWidth="1"/>
    <col min="15581" max="15581" width="15.42578125" style="18" customWidth="1"/>
    <col min="15582" max="15582" width="4.140625" style="18" customWidth="1"/>
    <col min="15583" max="15831" width="13.140625" style="18"/>
    <col min="15832" max="15832" width="12.140625" style="18" customWidth="1"/>
    <col min="15833" max="15833" width="57.85546875" style="18" customWidth="1"/>
    <col min="15834" max="15834" width="6.42578125" style="18" customWidth="1"/>
    <col min="15835" max="15835" width="9.85546875" style="18" customWidth="1"/>
    <col min="15836" max="15836" width="12.140625" style="18" customWidth="1"/>
    <col min="15837" max="15837" width="15.42578125" style="18" customWidth="1"/>
    <col min="15838" max="15838" width="4.140625" style="18" customWidth="1"/>
    <col min="15839" max="16087" width="13.140625" style="18"/>
    <col min="16088" max="16088" width="12.140625" style="18" customWidth="1"/>
    <col min="16089" max="16089" width="57.85546875" style="18" customWidth="1"/>
    <col min="16090" max="16090" width="6.42578125" style="18" customWidth="1"/>
    <col min="16091" max="16091" width="9.85546875" style="18" customWidth="1"/>
    <col min="16092" max="16092" width="12.140625" style="18" customWidth="1"/>
    <col min="16093" max="16093" width="15.42578125" style="18" customWidth="1"/>
    <col min="16094" max="16094" width="4.140625" style="18" customWidth="1"/>
    <col min="16095" max="16384" width="13.140625" style="18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4" customFormat="1" ht="33.950000000000003" customHeight="1" thickTop="1" thickBot="1" x14ac:dyDescent="0.3">
      <c r="A3" s="387" t="s">
        <v>13</v>
      </c>
      <c r="B3" s="388"/>
      <c r="C3" s="388"/>
      <c r="D3" s="388"/>
      <c r="E3" s="388"/>
      <c r="F3" s="389"/>
    </row>
    <row r="4" spans="1:13" s="4" customFormat="1" ht="33.950000000000003" customHeight="1" thickTop="1" thickBot="1" x14ac:dyDescent="0.3">
      <c r="A4" s="390" t="s">
        <v>2</v>
      </c>
      <c r="B4" s="391"/>
      <c r="C4" s="391"/>
      <c r="D4" s="391"/>
      <c r="E4" s="391"/>
      <c r="F4" s="392"/>
      <c r="G4" s="5"/>
      <c r="H4" s="5"/>
      <c r="I4" s="5"/>
      <c r="J4" s="5"/>
    </row>
    <row r="5" spans="1:13" s="11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3" ht="15" customHeight="1" thickTop="1" x14ac:dyDescent="0.25">
      <c r="A6" s="12"/>
      <c r="B6" s="13"/>
      <c r="C6" s="14"/>
      <c r="D6" s="15"/>
      <c r="E6" s="16"/>
      <c r="F6" s="17"/>
    </row>
    <row r="7" spans="1:13" ht="15" customHeight="1" x14ac:dyDescent="0.25">
      <c r="A7" s="19">
        <v>5.0999999999999996</v>
      </c>
      <c r="B7" s="20" t="s">
        <v>19</v>
      </c>
      <c r="C7" s="14"/>
      <c r="D7" s="15"/>
      <c r="E7" s="16"/>
      <c r="F7" s="17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</row>
    <row r="10" spans="1:13" s="28" customFormat="1" ht="24" x14ac:dyDescent="0.25">
      <c r="A10" s="21">
        <f>+A9+0.001</f>
        <v>5.1030000000000006</v>
      </c>
      <c r="B10" s="26" t="s">
        <v>24</v>
      </c>
      <c r="C10" s="14" t="s">
        <v>25</v>
      </c>
      <c r="D10" s="15"/>
      <c r="E10" s="27"/>
      <c r="F10" s="17"/>
      <c r="K10" s="28" t="s">
        <v>10</v>
      </c>
      <c r="L10" s="28" t="s">
        <v>10</v>
      </c>
      <c r="M10" s="28" t="s">
        <v>10</v>
      </c>
    </row>
    <row r="11" spans="1:13" s="28" customFormat="1" ht="12.75" x14ac:dyDescent="0.25">
      <c r="A11" s="21">
        <f>+A10+0.001</f>
        <v>5.104000000000001</v>
      </c>
      <c r="B11" s="26" t="s">
        <v>26</v>
      </c>
      <c r="C11" s="14"/>
      <c r="D11" s="15"/>
      <c r="E11" s="29"/>
      <c r="F11" s="17"/>
    </row>
    <row r="12" spans="1:13" s="28" customFormat="1" ht="12.75" customHeight="1" x14ac:dyDescent="0.25">
      <c r="A12" s="21"/>
      <c r="B12" s="30" t="s">
        <v>27</v>
      </c>
      <c r="C12" s="14" t="s">
        <v>25</v>
      </c>
      <c r="D12" s="24">
        <v>1</v>
      </c>
      <c r="E12" s="27"/>
      <c r="F12" s="31"/>
      <c r="H12" s="28" t="s">
        <v>10</v>
      </c>
    </row>
    <row r="13" spans="1:13" s="28" customFormat="1" ht="12.75" customHeight="1" x14ac:dyDescent="0.25">
      <c r="A13" s="21"/>
      <c r="B13" s="30" t="s">
        <v>28</v>
      </c>
      <c r="C13" s="14" t="s">
        <v>25</v>
      </c>
      <c r="D13" s="24">
        <v>1</v>
      </c>
      <c r="E13" s="27"/>
      <c r="F13" s="31"/>
    </row>
    <row r="14" spans="1:13" ht="15" customHeight="1" x14ac:dyDescent="0.25">
      <c r="A14" s="32"/>
      <c r="B14" s="30"/>
      <c r="C14" s="14"/>
      <c r="D14" s="15"/>
      <c r="E14" s="16"/>
      <c r="F14" s="17"/>
    </row>
    <row r="15" spans="1:13" customFormat="1" ht="12" customHeight="1" x14ac:dyDescent="0.25">
      <c r="A15" s="33"/>
      <c r="B15" s="34" t="s">
        <v>29</v>
      </c>
      <c r="C15" s="35"/>
      <c r="D15" s="36"/>
      <c r="E15" s="37"/>
      <c r="F15" s="38"/>
    </row>
    <row r="16" spans="1:13" customFormat="1" ht="12" customHeight="1" x14ac:dyDescent="0.25">
      <c r="A16" s="33"/>
      <c r="B16" s="34" t="s">
        <v>30</v>
      </c>
      <c r="C16" s="35"/>
      <c r="D16" s="36"/>
      <c r="E16" s="37"/>
      <c r="F16" s="38"/>
    </row>
    <row r="17" spans="1:6" customFormat="1" ht="12" customHeight="1" x14ac:dyDescent="0.25">
      <c r="A17" s="33"/>
      <c r="B17" s="34" t="s">
        <v>31</v>
      </c>
      <c r="C17" s="35"/>
      <c r="D17" s="36"/>
      <c r="E17" s="37"/>
      <c r="F17" s="38"/>
    </row>
    <row r="18" spans="1:6" customFormat="1" ht="12" customHeight="1" x14ac:dyDescent="0.25">
      <c r="A18" s="33"/>
      <c r="B18" s="34" t="s">
        <v>32</v>
      </c>
      <c r="C18" s="39"/>
      <c r="D18" s="24"/>
      <c r="E18" s="29"/>
      <c r="F18" s="31"/>
    </row>
    <row r="19" spans="1:6" customFormat="1" ht="12" customHeight="1" x14ac:dyDescent="0.25">
      <c r="A19" s="33"/>
      <c r="B19" s="34" t="s">
        <v>33</v>
      </c>
      <c r="C19" s="35"/>
      <c r="D19" s="36"/>
      <c r="E19" s="37"/>
      <c r="F19" s="38"/>
    </row>
    <row r="20" spans="1:6" customFormat="1" ht="12" customHeight="1" x14ac:dyDescent="0.25">
      <c r="A20" s="33"/>
      <c r="B20" s="34" t="s">
        <v>34</v>
      </c>
      <c r="C20" s="35"/>
      <c r="D20" s="36"/>
      <c r="E20" s="37"/>
      <c r="F20" s="38"/>
    </row>
    <row r="21" spans="1:6" customFormat="1" ht="12" customHeight="1" x14ac:dyDescent="0.25">
      <c r="A21" s="33"/>
      <c r="B21" s="34" t="s">
        <v>35</v>
      </c>
      <c r="C21" s="35"/>
      <c r="D21" s="36"/>
      <c r="E21" s="37"/>
      <c r="F21" s="38"/>
    </row>
    <row r="22" spans="1:6" customFormat="1" ht="12" customHeight="1" x14ac:dyDescent="0.25">
      <c r="A22" s="33"/>
      <c r="B22" s="34" t="s">
        <v>36</v>
      </c>
      <c r="C22" s="35"/>
      <c r="D22" s="36"/>
      <c r="E22" s="37"/>
      <c r="F22" s="38"/>
    </row>
    <row r="23" spans="1:6" customFormat="1" ht="12" customHeight="1" x14ac:dyDescent="0.25">
      <c r="A23" s="33"/>
      <c r="B23" s="34" t="s">
        <v>37</v>
      </c>
      <c r="C23" s="35"/>
      <c r="D23" s="36"/>
      <c r="E23" s="37"/>
      <c r="F23" s="38"/>
    </row>
    <row r="24" spans="1:6" customFormat="1" ht="12" customHeight="1" x14ac:dyDescent="0.25">
      <c r="A24" s="33"/>
      <c r="B24" s="34" t="s">
        <v>38</v>
      </c>
      <c r="C24" s="35"/>
      <c r="D24" s="36"/>
      <c r="E24" s="37"/>
      <c r="F24" s="38"/>
    </row>
    <row r="25" spans="1:6" customFormat="1" ht="12" customHeight="1" x14ac:dyDescent="0.25">
      <c r="A25" s="33"/>
      <c r="B25" s="34" t="s">
        <v>39</v>
      </c>
      <c r="C25" s="35"/>
      <c r="D25" s="36"/>
      <c r="E25" s="37"/>
      <c r="F25" s="38"/>
    </row>
    <row r="26" spans="1:6" customFormat="1" ht="12" customHeight="1" x14ac:dyDescent="0.25">
      <c r="A26" s="33"/>
      <c r="B26" s="34" t="s">
        <v>40</v>
      </c>
      <c r="C26" s="35"/>
      <c r="D26" s="36"/>
      <c r="E26" s="37"/>
      <c r="F26" s="38"/>
    </row>
    <row r="27" spans="1:6" customFormat="1" ht="12" customHeight="1" x14ac:dyDescent="0.25">
      <c r="A27" s="33"/>
      <c r="B27" s="34" t="s">
        <v>41</v>
      </c>
      <c r="C27" s="35"/>
      <c r="D27" s="36"/>
      <c r="E27" s="37"/>
      <c r="F27" s="38"/>
    </row>
    <row r="28" spans="1:6" customFormat="1" ht="12" customHeight="1" x14ac:dyDescent="0.25">
      <c r="A28" s="33"/>
      <c r="B28" s="34" t="s">
        <v>42</v>
      </c>
      <c r="C28" s="35"/>
      <c r="D28" s="36"/>
      <c r="E28" s="37"/>
      <c r="F28" s="38"/>
    </row>
    <row r="29" spans="1:6" customFormat="1" ht="12" customHeight="1" x14ac:dyDescent="0.25">
      <c r="A29" s="33"/>
      <c r="B29" s="34" t="s">
        <v>43</v>
      </c>
      <c r="C29" s="35"/>
      <c r="D29" s="36"/>
      <c r="E29" s="37"/>
      <c r="F29" s="38"/>
    </row>
    <row r="30" spans="1:6" customFormat="1" ht="12" customHeight="1" x14ac:dyDescent="0.25">
      <c r="A30" s="33"/>
      <c r="B30" s="34" t="s">
        <v>44</v>
      </c>
      <c r="C30" s="35"/>
      <c r="D30" s="36"/>
      <c r="E30" s="37"/>
      <c r="F30" s="38"/>
    </row>
    <row r="31" spans="1:6" customFormat="1" ht="12" customHeight="1" x14ac:dyDescent="0.25">
      <c r="A31" s="33"/>
      <c r="B31" s="34" t="s">
        <v>45</v>
      </c>
      <c r="C31" s="35"/>
      <c r="D31" s="36"/>
      <c r="E31" s="37"/>
      <c r="F31" s="38"/>
    </row>
    <row r="32" spans="1:6" customFormat="1" ht="12" customHeight="1" x14ac:dyDescent="0.25">
      <c r="A32" s="33"/>
      <c r="B32" s="34" t="s">
        <v>46</v>
      </c>
      <c r="C32" s="35"/>
      <c r="D32" s="36"/>
      <c r="E32" s="37"/>
      <c r="F32" s="38"/>
    </row>
    <row r="33" spans="1:9" ht="15" customHeight="1" thickBot="1" x14ac:dyDescent="0.3">
      <c r="A33" s="32"/>
      <c r="B33" s="40"/>
      <c r="C33" s="41"/>
      <c r="D33" s="42"/>
      <c r="E33" s="43"/>
      <c r="F33" s="44"/>
    </row>
    <row r="34" spans="1:9" ht="26.1" customHeight="1" thickTop="1" thickBot="1" x14ac:dyDescent="0.3">
      <c r="A34" s="45"/>
      <c r="B34" s="46"/>
      <c r="C34" s="375" t="s">
        <v>19</v>
      </c>
      <c r="D34" s="376"/>
      <c r="E34" s="377"/>
      <c r="F34" s="47"/>
    </row>
    <row r="35" spans="1:9" ht="15" customHeight="1" thickTop="1" thickBot="1" x14ac:dyDescent="0.3">
      <c r="A35" s="32"/>
      <c r="B35" s="40"/>
      <c r="C35" s="48"/>
      <c r="D35" s="49"/>
      <c r="E35" s="50"/>
      <c r="F35" s="51"/>
    </row>
    <row r="36" spans="1:9" customFormat="1" ht="12" customHeight="1" thickTop="1" x14ac:dyDescent="0.25">
      <c r="A36" s="33"/>
      <c r="B36" s="378" t="s">
        <v>47</v>
      </c>
      <c r="C36" s="39"/>
      <c r="D36" s="24"/>
      <c r="E36" s="52"/>
      <c r="F36" s="25"/>
    </row>
    <row r="37" spans="1:9" customFormat="1" ht="12" customHeight="1" x14ac:dyDescent="0.25">
      <c r="A37" s="33"/>
      <c r="B37" s="379"/>
      <c r="C37" s="39"/>
      <c r="D37" s="24"/>
      <c r="E37" s="52"/>
      <c r="F37" s="25"/>
    </row>
    <row r="38" spans="1:9" customFormat="1" ht="12" customHeight="1" x14ac:dyDescent="0.25">
      <c r="A38" s="33"/>
      <c r="B38" s="379"/>
      <c r="C38" s="39"/>
      <c r="D38" s="24"/>
      <c r="E38" s="52"/>
      <c r="F38" s="25"/>
    </row>
    <row r="39" spans="1:9" customFormat="1" ht="12" customHeight="1" x14ac:dyDescent="0.25">
      <c r="A39" s="33" t="s">
        <v>10</v>
      </c>
      <c r="B39" s="379"/>
      <c r="C39" s="39"/>
      <c r="D39" s="24"/>
      <c r="E39" s="52"/>
      <c r="F39" s="25"/>
    </row>
    <row r="40" spans="1:9" customFormat="1" ht="12" customHeight="1" thickBot="1" x14ac:dyDescent="0.3">
      <c r="A40" s="33"/>
      <c r="B40" s="380"/>
      <c r="C40" s="39"/>
      <c r="D40" s="24"/>
      <c r="E40" s="52"/>
      <c r="F40" s="25"/>
    </row>
    <row r="41" spans="1:9" customFormat="1" ht="12" customHeight="1" thickTop="1" x14ac:dyDescent="0.25">
      <c r="A41" s="33"/>
      <c r="B41" s="1"/>
      <c r="C41" s="53"/>
      <c r="D41" s="24"/>
      <c r="E41" s="52"/>
      <c r="F41" s="25"/>
    </row>
    <row r="42" spans="1:9" s="28" customFormat="1" ht="24" customHeight="1" x14ac:dyDescent="0.25">
      <c r="A42" s="19">
        <f>+A7+0.1</f>
        <v>5.1999999999999993</v>
      </c>
      <c r="B42" s="20" t="s">
        <v>48</v>
      </c>
      <c r="C42" s="54"/>
      <c r="D42" s="15"/>
      <c r="E42" s="16"/>
      <c r="F42" s="17"/>
    </row>
    <row r="43" spans="1:9" s="28" customFormat="1" ht="12.75" x14ac:dyDescent="0.25">
      <c r="A43" s="32">
        <f>+A42+0.001</f>
        <v>5.2009999999999996</v>
      </c>
      <c r="B43" s="40" t="s">
        <v>49</v>
      </c>
      <c r="C43" s="14"/>
      <c r="D43" s="15"/>
      <c r="E43" s="16"/>
      <c r="F43" s="17"/>
    </row>
    <row r="44" spans="1:9" s="28" customFormat="1" ht="12.75" x14ac:dyDescent="0.25">
      <c r="A44" s="21"/>
      <c r="B44" s="26" t="s">
        <v>50</v>
      </c>
      <c r="C44" s="14" t="s">
        <v>25</v>
      </c>
      <c r="D44" s="15">
        <v>1</v>
      </c>
      <c r="E44" s="27"/>
      <c r="F44" s="17"/>
      <c r="I44" s="55"/>
    </row>
    <row r="45" spans="1:9" s="28" customFormat="1" ht="12.75" x14ac:dyDescent="0.25">
      <c r="A45" s="56"/>
      <c r="B45" s="26" t="s">
        <v>51</v>
      </c>
      <c r="C45" s="14" t="s">
        <v>25</v>
      </c>
      <c r="D45" s="15">
        <v>1</v>
      </c>
      <c r="E45" s="27"/>
      <c r="F45" s="17"/>
      <c r="I45" s="55"/>
    </row>
    <row r="46" spans="1:9" s="55" customFormat="1" ht="12.75" x14ac:dyDescent="0.25">
      <c r="A46" s="32">
        <v>5.2080000000000002</v>
      </c>
      <c r="B46" s="40" t="s">
        <v>52</v>
      </c>
      <c r="C46" s="14"/>
      <c r="D46" s="15"/>
      <c r="E46" s="16"/>
      <c r="F46" s="17"/>
    </row>
    <row r="47" spans="1:9" s="57" customFormat="1" ht="15" x14ac:dyDescent="0.25">
      <c r="A47" s="56"/>
      <c r="B47" s="26" t="s">
        <v>53</v>
      </c>
      <c r="C47" s="14" t="s">
        <v>3</v>
      </c>
      <c r="D47" s="15">
        <v>15</v>
      </c>
      <c r="E47" s="27"/>
      <c r="F47" s="17"/>
      <c r="H47" s="58"/>
      <c r="I47" s="55"/>
    </row>
    <row r="48" spans="1:9" s="57" customFormat="1" ht="15" x14ac:dyDescent="0.25">
      <c r="A48" s="56"/>
      <c r="B48" s="26" t="s">
        <v>54</v>
      </c>
      <c r="C48" s="14" t="s">
        <v>3</v>
      </c>
      <c r="D48" s="15">
        <v>9</v>
      </c>
      <c r="E48" s="27"/>
      <c r="F48" s="17"/>
      <c r="H48" s="58"/>
      <c r="I48" s="55"/>
    </row>
    <row r="49" spans="1:11" s="57" customFormat="1" ht="15" x14ac:dyDescent="0.25">
      <c r="A49" s="56"/>
      <c r="B49" s="26" t="s">
        <v>55</v>
      </c>
      <c r="C49" s="14" t="s">
        <v>3</v>
      </c>
      <c r="D49" s="15">
        <f>D47+D48</f>
        <v>24</v>
      </c>
      <c r="E49" s="27"/>
      <c r="F49" s="17"/>
      <c r="H49" s="59"/>
      <c r="I49" s="55"/>
    </row>
    <row r="50" spans="1:11" s="57" customFormat="1" ht="15.75" thickBot="1" x14ac:dyDescent="0.3">
      <c r="A50" s="60"/>
      <c r="B50" s="40"/>
      <c r="C50" s="41"/>
      <c r="D50" s="42"/>
      <c r="E50" s="43"/>
      <c r="F50" s="44"/>
      <c r="H50" s="58"/>
      <c r="I50" s="55"/>
    </row>
    <row r="51" spans="1:11" s="57" customFormat="1" ht="26.1" customHeight="1" thickTop="1" thickBot="1" x14ac:dyDescent="0.3">
      <c r="A51" s="45"/>
      <c r="B51" s="46"/>
      <c r="C51" s="381" t="str">
        <f>+B42</f>
        <v>DESCRIPTION DES TRAVAUX COURANTS FORTS</v>
      </c>
      <c r="D51" s="382"/>
      <c r="E51" s="383"/>
      <c r="F51" s="47"/>
      <c r="H51" s="58"/>
      <c r="I51" s="55"/>
    </row>
    <row r="52" spans="1:11" s="57" customFormat="1" ht="14.1" customHeight="1" thickTop="1" thickBot="1" x14ac:dyDescent="0.3">
      <c r="A52" s="61"/>
      <c r="B52" s="62"/>
      <c r="C52" s="63"/>
      <c r="D52" s="64"/>
      <c r="E52" s="65"/>
      <c r="F52" s="66"/>
      <c r="H52" s="58"/>
      <c r="I52" s="55"/>
    </row>
    <row r="53" spans="1:11" s="28" customFormat="1" ht="24" customHeight="1" thickTop="1" x14ac:dyDescent="0.25">
      <c r="A53" s="67">
        <f>+A42+0.1</f>
        <v>5.2999999999999989</v>
      </c>
      <c r="B53" s="68" t="s">
        <v>56</v>
      </c>
      <c r="C53" s="48"/>
      <c r="D53" s="49"/>
      <c r="E53" s="50"/>
      <c r="F53" s="51"/>
      <c r="I53" s="55"/>
      <c r="J53" s="28" t="s">
        <v>10</v>
      </c>
    </row>
    <row r="54" spans="1:11" s="28" customFormat="1" ht="12.75" x14ac:dyDescent="0.25">
      <c r="A54" s="32">
        <v>5.3019999999999996</v>
      </c>
      <c r="B54" s="40" t="s">
        <v>57</v>
      </c>
      <c r="C54" s="14"/>
      <c r="D54" s="15"/>
      <c r="E54" s="16"/>
      <c r="F54" s="17"/>
      <c r="I54" s="55"/>
      <c r="J54" s="28" t="s">
        <v>10</v>
      </c>
    </row>
    <row r="55" spans="1:11" s="55" customFormat="1" ht="12.75" x14ac:dyDescent="0.25">
      <c r="A55" s="56"/>
      <c r="B55" s="26" t="s">
        <v>58</v>
      </c>
      <c r="C55" s="14" t="s">
        <v>25</v>
      </c>
      <c r="D55" s="15">
        <v>4</v>
      </c>
      <c r="E55" s="27"/>
      <c r="F55" s="17"/>
    </row>
    <row r="56" spans="1:11" s="57" customFormat="1" ht="15.75" thickBot="1" x14ac:dyDescent="0.3">
      <c r="A56" s="60"/>
      <c r="B56" s="26"/>
      <c r="C56" s="14"/>
      <c r="D56" s="15"/>
      <c r="E56" s="16"/>
      <c r="F56" s="17"/>
      <c r="H56" s="58"/>
      <c r="I56" s="55"/>
      <c r="K56" s="55"/>
    </row>
    <row r="57" spans="1:11" s="57" customFormat="1" ht="21" customHeight="1" thickTop="1" thickBot="1" x14ac:dyDescent="0.3">
      <c r="A57" s="45"/>
      <c r="B57" s="46"/>
      <c r="C57" s="381" t="str">
        <f>+B53</f>
        <v>DESCRIPTION DES TRAVAUX COURANTS FAIBLES</v>
      </c>
      <c r="D57" s="382"/>
      <c r="E57" s="383"/>
      <c r="F57" s="47"/>
      <c r="H57" s="58"/>
      <c r="J57" s="57" t="s">
        <v>10</v>
      </c>
    </row>
    <row r="58" spans="1:11" ht="13.5" thickTop="1" thickBot="1" x14ac:dyDescent="0.3">
      <c r="A58" s="69" t="s">
        <v>10</v>
      </c>
      <c r="B58" s="70"/>
      <c r="C58" s="63"/>
      <c r="D58" s="64"/>
      <c r="E58" s="71"/>
      <c r="F58" s="72"/>
    </row>
    <row r="59" spans="1:11" ht="30" customHeight="1" thickTop="1" thickBot="1" x14ac:dyDescent="0.3">
      <c r="A59" s="384" t="s">
        <v>4</v>
      </c>
      <c r="B59" s="385"/>
      <c r="C59" s="385"/>
      <c r="D59" s="385"/>
      <c r="E59" s="386"/>
      <c r="F59" s="73"/>
    </row>
    <row r="60" spans="1:11" ht="13.5" thickTop="1" x14ac:dyDescent="0.25">
      <c r="E60" s="78"/>
      <c r="F60" s="79"/>
      <c r="H60" s="28"/>
    </row>
    <row r="61" spans="1:11" ht="12.75" x14ac:dyDescent="0.25">
      <c r="E61" s="78"/>
      <c r="F61" s="79"/>
      <c r="H61" s="28"/>
    </row>
    <row r="62" spans="1:11" customFormat="1" ht="12" customHeight="1" x14ac:dyDescent="0.25">
      <c r="A62" s="2" t="s">
        <v>12</v>
      </c>
      <c r="B62" s="2"/>
      <c r="C62" s="2"/>
      <c r="D62" s="80"/>
      <c r="E62" s="81"/>
      <c r="F62" s="82"/>
      <c r="G62" s="2"/>
    </row>
    <row r="63" spans="1:11" x14ac:dyDescent="0.25">
      <c r="E63" s="78"/>
      <c r="F63" s="79"/>
    </row>
    <row r="64" spans="1:11" x14ac:dyDescent="0.25">
      <c r="E64" s="78"/>
      <c r="F64" s="79"/>
    </row>
    <row r="65" spans="5:6" x14ac:dyDescent="0.25">
      <c r="E65" s="78"/>
      <c r="F65" s="79"/>
    </row>
    <row r="66" spans="5:6" x14ac:dyDescent="0.25">
      <c r="E66" s="78"/>
      <c r="F66" s="79"/>
    </row>
    <row r="67" spans="5:6" x14ac:dyDescent="0.25">
      <c r="E67" s="78"/>
      <c r="F67" s="79"/>
    </row>
    <row r="68" spans="5:6" x14ac:dyDescent="0.25">
      <c r="E68" s="78"/>
      <c r="F68" s="79"/>
    </row>
    <row r="69" spans="5:6" x14ac:dyDescent="0.25">
      <c r="E69" s="78"/>
      <c r="F69" s="79"/>
    </row>
    <row r="70" spans="5:6" x14ac:dyDescent="0.25">
      <c r="E70" s="78"/>
      <c r="F70" s="79"/>
    </row>
    <row r="71" spans="5:6" x14ac:dyDescent="0.25">
      <c r="E71" s="78"/>
      <c r="F71" s="79"/>
    </row>
    <row r="72" spans="5:6" x14ac:dyDescent="0.25">
      <c r="E72" s="78"/>
      <c r="F72" s="79"/>
    </row>
    <row r="73" spans="5:6" x14ac:dyDescent="0.25">
      <c r="E73" s="78"/>
      <c r="F73" s="79"/>
    </row>
    <row r="74" spans="5:6" x14ac:dyDescent="0.25">
      <c r="E74" s="78"/>
      <c r="F74" s="79"/>
    </row>
    <row r="75" spans="5:6" x14ac:dyDescent="0.25">
      <c r="E75" s="78"/>
      <c r="F75" s="79"/>
    </row>
    <row r="76" spans="5:6" x14ac:dyDescent="0.25">
      <c r="E76" s="78"/>
      <c r="F76" s="79"/>
    </row>
    <row r="77" spans="5:6" x14ac:dyDescent="0.25">
      <c r="E77" s="78"/>
      <c r="F77" s="79"/>
    </row>
    <row r="78" spans="5:6" x14ac:dyDescent="0.25">
      <c r="E78" s="78"/>
      <c r="F78" s="79"/>
    </row>
    <row r="79" spans="5:6" x14ac:dyDescent="0.25">
      <c r="E79" s="78"/>
      <c r="F79" s="79"/>
    </row>
    <row r="80" spans="5:6" x14ac:dyDescent="0.25">
      <c r="E80" s="78"/>
      <c r="F80" s="79"/>
    </row>
    <row r="81" spans="5:6" x14ac:dyDescent="0.25">
      <c r="E81" s="78"/>
      <c r="F81" s="79"/>
    </row>
    <row r="82" spans="5:6" x14ac:dyDescent="0.25">
      <c r="E82" s="78"/>
      <c r="F82" s="79"/>
    </row>
    <row r="83" spans="5:6" x14ac:dyDescent="0.25">
      <c r="E83" s="78"/>
      <c r="F83" s="79"/>
    </row>
    <row r="84" spans="5:6" x14ac:dyDescent="0.25">
      <c r="E84" s="78"/>
      <c r="F84" s="79"/>
    </row>
    <row r="85" spans="5:6" x14ac:dyDescent="0.25">
      <c r="E85" s="78"/>
      <c r="F85" s="79"/>
    </row>
    <row r="86" spans="5:6" x14ac:dyDescent="0.25">
      <c r="E86" s="78"/>
      <c r="F86" s="79"/>
    </row>
    <row r="87" spans="5:6" x14ac:dyDescent="0.25">
      <c r="E87" s="78"/>
      <c r="F87" s="79"/>
    </row>
    <row r="88" spans="5:6" x14ac:dyDescent="0.25">
      <c r="E88" s="78"/>
      <c r="F88" s="79"/>
    </row>
    <row r="89" spans="5:6" x14ac:dyDescent="0.25">
      <c r="E89" s="78"/>
      <c r="F89" s="79"/>
    </row>
    <row r="90" spans="5:6" x14ac:dyDescent="0.25">
      <c r="E90" s="78"/>
      <c r="F90" s="79"/>
    </row>
  </sheetData>
  <mergeCells count="11">
    <mergeCell ref="E9:F9"/>
    <mergeCell ref="A1:F1"/>
    <mergeCell ref="A2:F2"/>
    <mergeCell ref="A3:F3"/>
    <mergeCell ref="A4:F4"/>
    <mergeCell ref="E8:F8"/>
    <mergeCell ref="C34:E34"/>
    <mergeCell ref="B36:B40"/>
    <mergeCell ref="C51:E51"/>
    <mergeCell ref="C57:E57"/>
    <mergeCell ref="A59:E59"/>
  </mergeCells>
  <conditionalFormatting sqref="E10 E12:E13">
    <cfRule type="cellIs" dxfId="150" priority="3" operator="equal">
      <formula>0</formula>
    </cfRule>
  </conditionalFormatting>
  <conditionalFormatting sqref="E44:E45 E47:E49">
    <cfRule type="cellIs" dxfId="149" priority="2" operator="equal">
      <formula>0</formula>
    </cfRule>
  </conditionalFormatting>
  <conditionalFormatting sqref="E55">
    <cfRule type="cellIs" dxfId="148" priority="1" operator="equal">
      <formula>0</formula>
    </cfRule>
  </conditionalFormatting>
  <conditionalFormatting sqref="H44">
    <cfRule type="expression" dxfId="147" priority="4">
      <formula>ISBLANK($C$10:$E$55)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2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B722-7610-4D58-8882-B42520DEE263}">
  <sheetPr>
    <pageSetUpPr fitToPage="1"/>
  </sheetPr>
  <dimension ref="A1:M324"/>
  <sheetViews>
    <sheetView zoomScaleNormal="100" zoomScaleSheetLayoutView="115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2.7109375" style="201" customWidth="1"/>
    <col min="6" max="6" width="17.7109375" style="202" customWidth="1"/>
    <col min="7" max="7" width="3.7109375" style="139" customWidth="1"/>
    <col min="8" max="215" width="11.42578125" style="139"/>
    <col min="216" max="216" width="10.7109375" style="139" customWidth="1"/>
    <col min="217" max="217" width="50.7109375" style="139" customWidth="1"/>
    <col min="218" max="218" width="5.7109375" style="139" customWidth="1"/>
    <col min="219" max="219" width="8.7109375" style="139" customWidth="1"/>
    <col min="220" max="220" width="10.7109375" style="139" customWidth="1"/>
    <col min="221" max="221" width="13.7109375" style="139" customWidth="1"/>
    <col min="222" max="222" width="3.7109375" style="139" customWidth="1"/>
    <col min="223" max="471" width="11.42578125" style="139"/>
    <col min="472" max="472" width="10.7109375" style="139" customWidth="1"/>
    <col min="473" max="473" width="50.7109375" style="139" customWidth="1"/>
    <col min="474" max="474" width="5.7109375" style="139" customWidth="1"/>
    <col min="475" max="475" width="8.7109375" style="139" customWidth="1"/>
    <col min="476" max="476" width="10.7109375" style="139" customWidth="1"/>
    <col min="477" max="477" width="13.7109375" style="139" customWidth="1"/>
    <col min="478" max="478" width="3.7109375" style="139" customWidth="1"/>
    <col min="479" max="727" width="11.42578125" style="139"/>
    <col min="728" max="728" width="10.7109375" style="139" customWidth="1"/>
    <col min="729" max="729" width="50.7109375" style="139" customWidth="1"/>
    <col min="730" max="730" width="5.7109375" style="139" customWidth="1"/>
    <col min="731" max="731" width="8.7109375" style="139" customWidth="1"/>
    <col min="732" max="732" width="10.7109375" style="139" customWidth="1"/>
    <col min="733" max="733" width="13.7109375" style="139" customWidth="1"/>
    <col min="734" max="734" width="3.7109375" style="139" customWidth="1"/>
    <col min="735" max="983" width="11.42578125" style="139"/>
    <col min="984" max="984" width="10.7109375" style="139" customWidth="1"/>
    <col min="985" max="985" width="50.7109375" style="139" customWidth="1"/>
    <col min="986" max="986" width="5.7109375" style="139" customWidth="1"/>
    <col min="987" max="987" width="8.7109375" style="139" customWidth="1"/>
    <col min="988" max="988" width="10.7109375" style="139" customWidth="1"/>
    <col min="989" max="989" width="13.7109375" style="139" customWidth="1"/>
    <col min="990" max="990" width="3.7109375" style="139" customWidth="1"/>
    <col min="991" max="1239" width="11.42578125" style="139"/>
    <col min="1240" max="1240" width="10.7109375" style="139" customWidth="1"/>
    <col min="1241" max="1241" width="50.7109375" style="139" customWidth="1"/>
    <col min="1242" max="1242" width="5.7109375" style="139" customWidth="1"/>
    <col min="1243" max="1243" width="8.7109375" style="139" customWidth="1"/>
    <col min="1244" max="1244" width="10.7109375" style="139" customWidth="1"/>
    <col min="1245" max="1245" width="13.7109375" style="139" customWidth="1"/>
    <col min="1246" max="1246" width="3.7109375" style="139" customWidth="1"/>
    <col min="1247" max="1495" width="11.42578125" style="139"/>
    <col min="1496" max="1496" width="10.7109375" style="139" customWidth="1"/>
    <col min="1497" max="1497" width="50.7109375" style="139" customWidth="1"/>
    <col min="1498" max="1498" width="5.7109375" style="139" customWidth="1"/>
    <col min="1499" max="1499" width="8.7109375" style="139" customWidth="1"/>
    <col min="1500" max="1500" width="10.7109375" style="139" customWidth="1"/>
    <col min="1501" max="1501" width="13.7109375" style="139" customWidth="1"/>
    <col min="1502" max="1502" width="3.7109375" style="139" customWidth="1"/>
    <col min="1503" max="1751" width="11.42578125" style="139"/>
    <col min="1752" max="1752" width="10.7109375" style="139" customWidth="1"/>
    <col min="1753" max="1753" width="50.7109375" style="139" customWidth="1"/>
    <col min="1754" max="1754" width="5.7109375" style="139" customWidth="1"/>
    <col min="1755" max="1755" width="8.7109375" style="139" customWidth="1"/>
    <col min="1756" max="1756" width="10.7109375" style="139" customWidth="1"/>
    <col min="1757" max="1757" width="13.7109375" style="139" customWidth="1"/>
    <col min="1758" max="1758" width="3.7109375" style="139" customWidth="1"/>
    <col min="1759" max="2007" width="11.42578125" style="139"/>
    <col min="2008" max="2008" width="10.7109375" style="139" customWidth="1"/>
    <col min="2009" max="2009" width="50.7109375" style="139" customWidth="1"/>
    <col min="2010" max="2010" width="5.7109375" style="139" customWidth="1"/>
    <col min="2011" max="2011" width="8.7109375" style="139" customWidth="1"/>
    <col min="2012" max="2012" width="10.7109375" style="139" customWidth="1"/>
    <col min="2013" max="2013" width="13.7109375" style="139" customWidth="1"/>
    <col min="2014" max="2014" width="3.7109375" style="139" customWidth="1"/>
    <col min="2015" max="2263" width="11.42578125" style="139"/>
    <col min="2264" max="2264" width="10.7109375" style="139" customWidth="1"/>
    <col min="2265" max="2265" width="50.7109375" style="139" customWidth="1"/>
    <col min="2266" max="2266" width="5.7109375" style="139" customWidth="1"/>
    <col min="2267" max="2267" width="8.7109375" style="139" customWidth="1"/>
    <col min="2268" max="2268" width="10.7109375" style="139" customWidth="1"/>
    <col min="2269" max="2269" width="13.7109375" style="139" customWidth="1"/>
    <col min="2270" max="2270" width="3.7109375" style="139" customWidth="1"/>
    <col min="2271" max="2519" width="11.42578125" style="139"/>
    <col min="2520" max="2520" width="10.7109375" style="139" customWidth="1"/>
    <col min="2521" max="2521" width="50.7109375" style="139" customWidth="1"/>
    <col min="2522" max="2522" width="5.7109375" style="139" customWidth="1"/>
    <col min="2523" max="2523" width="8.7109375" style="139" customWidth="1"/>
    <col min="2524" max="2524" width="10.7109375" style="139" customWidth="1"/>
    <col min="2525" max="2525" width="13.7109375" style="139" customWidth="1"/>
    <col min="2526" max="2526" width="3.7109375" style="139" customWidth="1"/>
    <col min="2527" max="2775" width="11.42578125" style="139"/>
    <col min="2776" max="2776" width="10.7109375" style="139" customWidth="1"/>
    <col min="2777" max="2777" width="50.7109375" style="139" customWidth="1"/>
    <col min="2778" max="2778" width="5.7109375" style="139" customWidth="1"/>
    <col min="2779" max="2779" width="8.7109375" style="139" customWidth="1"/>
    <col min="2780" max="2780" width="10.7109375" style="139" customWidth="1"/>
    <col min="2781" max="2781" width="13.7109375" style="139" customWidth="1"/>
    <col min="2782" max="2782" width="3.7109375" style="139" customWidth="1"/>
    <col min="2783" max="3031" width="11.42578125" style="139"/>
    <col min="3032" max="3032" width="10.7109375" style="139" customWidth="1"/>
    <col min="3033" max="3033" width="50.7109375" style="139" customWidth="1"/>
    <col min="3034" max="3034" width="5.7109375" style="139" customWidth="1"/>
    <col min="3035" max="3035" width="8.7109375" style="139" customWidth="1"/>
    <col min="3036" max="3036" width="10.7109375" style="139" customWidth="1"/>
    <col min="3037" max="3037" width="13.7109375" style="139" customWidth="1"/>
    <col min="3038" max="3038" width="3.7109375" style="139" customWidth="1"/>
    <col min="3039" max="3287" width="11.42578125" style="139"/>
    <col min="3288" max="3288" width="10.7109375" style="139" customWidth="1"/>
    <col min="3289" max="3289" width="50.7109375" style="139" customWidth="1"/>
    <col min="3290" max="3290" width="5.7109375" style="139" customWidth="1"/>
    <col min="3291" max="3291" width="8.7109375" style="139" customWidth="1"/>
    <col min="3292" max="3292" width="10.7109375" style="139" customWidth="1"/>
    <col min="3293" max="3293" width="13.7109375" style="139" customWidth="1"/>
    <col min="3294" max="3294" width="3.7109375" style="139" customWidth="1"/>
    <col min="3295" max="3543" width="11.42578125" style="139"/>
    <col min="3544" max="3544" width="10.7109375" style="139" customWidth="1"/>
    <col min="3545" max="3545" width="50.7109375" style="139" customWidth="1"/>
    <col min="3546" max="3546" width="5.7109375" style="139" customWidth="1"/>
    <col min="3547" max="3547" width="8.7109375" style="139" customWidth="1"/>
    <col min="3548" max="3548" width="10.7109375" style="139" customWidth="1"/>
    <col min="3549" max="3549" width="13.7109375" style="139" customWidth="1"/>
    <col min="3550" max="3550" width="3.7109375" style="139" customWidth="1"/>
    <col min="3551" max="3799" width="11.42578125" style="139"/>
    <col min="3800" max="3800" width="10.7109375" style="139" customWidth="1"/>
    <col min="3801" max="3801" width="50.7109375" style="139" customWidth="1"/>
    <col min="3802" max="3802" width="5.7109375" style="139" customWidth="1"/>
    <col min="3803" max="3803" width="8.7109375" style="139" customWidth="1"/>
    <col min="3804" max="3804" width="10.7109375" style="139" customWidth="1"/>
    <col min="3805" max="3805" width="13.7109375" style="139" customWidth="1"/>
    <col min="3806" max="3806" width="3.7109375" style="139" customWidth="1"/>
    <col min="3807" max="4055" width="11.42578125" style="139"/>
    <col min="4056" max="4056" width="10.7109375" style="139" customWidth="1"/>
    <col min="4057" max="4057" width="50.7109375" style="139" customWidth="1"/>
    <col min="4058" max="4058" width="5.7109375" style="139" customWidth="1"/>
    <col min="4059" max="4059" width="8.7109375" style="139" customWidth="1"/>
    <col min="4060" max="4060" width="10.7109375" style="139" customWidth="1"/>
    <col min="4061" max="4061" width="13.7109375" style="139" customWidth="1"/>
    <col min="4062" max="4062" width="3.7109375" style="139" customWidth="1"/>
    <col min="4063" max="4311" width="11.42578125" style="139"/>
    <col min="4312" max="4312" width="10.7109375" style="139" customWidth="1"/>
    <col min="4313" max="4313" width="50.7109375" style="139" customWidth="1"/>
    <col min="4314" max="4314" width="5.7109375" style="139" customWidth="1"/>
    <col min="4315" max="4315" width="8.7109375" style="139" customWidth="1"/>
    <col min="4316" max="4316" width="10.7109375" style="139" customWidth="1"/>
    <col min="4317" max="4317" width="13.7109375" style="139" customWidth="1"/>
    <col min="4318" max="4318" width="3.7109375" style="139" customWidth="1"/>
    <col min="4319" max="4567" width="11.42578125" style="139"/>
    <col min="4568" max="4568" width="10.7109375" style="139" customWidth="1"/>
    <col min="4569" max="4569" width="50.7109375" style="139" customWidth="1"/>
    <col min="4570" max="4570" width="5.7109375" style="139" customWidth="1"/>
    <col min="4571" max="4571" width="8.7109375" style="139" customWidth="1"/>
    <col min="4572" max="4572" width="10.7109375" style="139" customWidth="1"/>
    <col min="4573" max="4573" width="13.7109375" style="139" customWidth="1"/>
    <col min="4574" max="4574" width="3.7109375" style="139" customWidth="1"/>
    <col min="4575" max="4823" width="11.42578125" style="139"/>
    <col min="4824" max="4824" width="10.7109375" style="139" customWidth="1"/>
    <col min="4825" max="4825" width="50.7109375" style="139" customWidth="1"/>
    <col min="4826" max="4826" width="5.7109375" style="139" customWidth="1"/>
    <col min="4827" max="4827" width="8.7109375" style="139" customWidth="1"/>
    <col min="4828" max="4828" width="10.7109375" style="139" customWidth="1"/>
    <col min="4829" max="4829" width="13.7109375" style="139" customWidth="1"/>
    <col min="4830" max="4830" width="3.7109375" style="139" customWidth="1"/>
    <col min="4831" max="5079" width="11.42578125" style="139"/>
    <col min="5080" max="5080" width="10.7109375" style="139" customWidth="1"/>
    <col min="5081" max="5081" width="50.7109375" style="139" customWidth="1"/>
    <col min="5082" max="5082" width="5.7109375" style="139" customWidth="1"/>
    <col min="5083" max="5083" width="8.7109375" style="139" customWidth="1"/>
    <col min="5084" max="5084" width="10.7109375" style="139" customWidth="1"/>
    <col min="5085" max="5085" width="13.7109375" style="139" customWidth="1"/>
    <col min="5086" max="5086" width="3.7109375" style="139" customWidth="1"/>
    <col min="5087" max="5335" width="11.42578125" style="139"/>
    <col min="5336" max="5336" width="10.7109375" style="139" customWidth="1"/>
    <col min="5337" max="5337" width="50.7109375" style="139" customWidth="1"/>
    <col min="5338" max="5338" width="5.7109375" style="139" customWidth="1"/>
    <col min="5339" max="5339" width="8.7109375" style="139" customWidth="1"/>
    <col min="5340" max="5340" width="10.7109375" style="139" customWidth="1"/>
    <col min="5341" max="5341" width="13.7109375" style="139" customWidth="1"/>
    <col min="5342" max="5342" width="3.7109375" style="139" customWidth="1"/>
    <col min="5343" max="5591" width="11.42578125" style="139"/>
    <col min="5592" max="5592" width="10.7109375" style="139" customWidth="1"/>
    <col min="5593" max="5593" width="50.7109375" style="139" customWidth="1"/>
    <col min="5594" max="5594" width="5.7109375" style="139" customWidth="1"/>
    <col min="5595" max="5595" width="8.7109375" style="139" customWidth="1"/>
    <col min="5596" max="5596" width="10.7109375" style="139" customWidth="1"/>
    <col min="5597" max="5597" width="13.7109375" style="139" customWidth="1"/>
    <col min="5598" max="5598" width="3.7109375" style="139" customWidth="1"/>
    <col min="5599" max="5847" width="11.42578125" style="139"/>
    <col min="5848" max="5848" width="10.7109375" style="139" customWidth="1"/>
    <col min="5849" max="5849" width="50.7109375" style="139" customWidth="1"/>
    <col min="5850" max="5850" width="5.7109375" style="139" customWidth="1"/>
    <col min="5851" max="5851" width="8.7109375" style="139" customWidth="1"/>
    <col min="5852" max="5852" width="10.7109375" style="139" customWidth="1"/>
    <col min="5853" max="5853" width="13.7109375" style="139" customWidth="1"/>
    <col min="5854" max="5854" width="3.7109375" style="139" customWidth="1"/>
    <col min="5855" max="6103" width="11.42578125" style="139"/>
    <col min="6104" max="6104" width="10.7109375" style="139" customWidth="1"/>
    <col min="6105" max="6105" width="50.7109375" style="139" customWidth="1"/>
    <col min="6106" max="6106" width="5.7109375" style="139" customWidth="1"/>
    <col min="6107" max="6107" width="8.7109375" style="139" customWidth="1"/>
    <col min="6108" max="6108" width="10.7109375" style="139" customWidth="1"/>
    <col min="6109" max="6109" width="13.7109375" style="139" customWidth="1"/>
    <col min="6110" max="6110" width="3.7109375" style="139" customWidth="1"/>
    <col min="6111" max="6359" width="11.42578125" style="139"/>
    <col min="6360" max="6360" width="10.7109375" style="139" customWidth="1"/>
    <col min="6361" max="6361" width="50.7109375" style="139" customWidth="1"/>
    <col min="6362" max="6362" width="5.7109375" style="139" customWidth="1"/>
    <col min="6363" max="6363" width="8.7109375" style="139" customWidth="1"/>
    <col min="6364" max="6364" width="10.7109375" style="139" customWidth="1"/>
    <col min="6365" max="6365" width="13.7109375" style="139" customWidth="1"/>
    <col min="6366" max="6366" width="3.7109375" style="139" customWidth="1"/>
    <col min="6367" max="6615" width="11.42578125" style="139"/>
    <col min="6616" max="6616" width="10.7109375" style="139" customWidth="1"/>
    <col min="6617" max="6617" width="50.7109375" style="139" customWidth="1"/>
    <col min="6618" max="6618" width="5.7109375" style="139" customWidth="1"/>
    <col min="6619" max="6619" width="8.7109375" style="139" customWidth="1"/>
    <col min="6620" max="6620" width="10.7109375" style="139" customWidth="1"/>
    <col min="6621" max="6621" width="13.7109375" style="139" customWidth="1"/>
    <col min="6622" max="6622" width="3.7109375" style="139" customWidth="1"/>
    <col min="6623" max="6871" width="11.42578125" style="139"/>
    <col min="6872" max="6872" width="10.7109375" style="139" customWidth="1"/>
    <col min="6873" max="6873" width="50.7109375" style="139" customWidth="1"/>
    <col min="6874" max="6874" width="5.7109375" style="139" customWidth="1"/>
    <col min="6875" max="6875" width="8.7109375" style="139" customWidth="1"/>
    <col min="6876" max="6876" width="10.7109375" style="139" customWidth="1"/>
    <col min="6877" max="6877" width="13.7109375" style="139" customWidth="1"/>
    <col min="6878" max="6878" width="3.7109375" style="139" customWidth="1"/>
    <col min="6879" max="7127" width="11.42578125" style="139"/>
    <col min="7128" max="7128" width="10.7109375" style="139" customWidth="1"/>
    <col min="7129" max="7129" width="50.7109375" style="139" customWidth="1"/>
    <col min="7130" max="7130" width="5.7109375" style="139" customWidth="1"/>
    <col min="7131" max="7131" width="8.7109375" style="139" customWidth="1"/>
    <col min="7132" max="7132" width="10.7109375" style="139" customWidth="1"/>
    <col min="7133" max="7133" width="13.7109375" style="139" customWidth="1"/>
    <col min="7134" max="7134" width="3.7109375" style="139" customWidth="1"/>
    <col min="7135" max="7383" width="11.42578125" style="139"/>
    <col min="7384" max="7384" width="10.7109375" style="139" customWidth="1"/>
    <col min="7385" max="7385" width="50.7109375" style="139" customWidth="1"/>
    <col min="7386" max="7386" width="5.7109375" style="139" customWidth="1"/>
    <col min="7387" max="7387" width="8.7109375" style="139" customWidth="1"/>
    <col min="7388" max="7388" width="10.7109375" style="139" customWidth="1"/>
    <col min="7389" max="7389" width="13.7109375" style="139" customWidth="1"/>
    <col min="7390" max="7390" width="3.7109375" style="139" customWidth="1"/>
    <col min="7391" max="7639" width="11.42578125" style="139"/>
    <col min="7640" max="7640" width="10.7109375" style="139" customWidth="1"/>
    <col min="7641" max="7641" width="50.7109375" style="139" customWidth="1"/>
    <col min="7642" max="7642" width="5.7109375" style="139" customWidth="1"/>
    <col min="7643" max="7643" width="8.7109375" style="139" customWidth="1"/>
    <col min="7644" max="7644" width="10.7109375" style="139" customWidth="1"/>
    <col min="7645" max="7645" width="13.7109375" style="139" customWidth="1"/>
    <col min="7646" max="7646" width="3.7109375" style="139" customWidth="1"/>
    <col min="7647" max="7895" width="11.42578125" style="139"/>
    <col min="7896" max="7896" width="10.7109375" style="139" customWidth="1"/>
    <col min="7897" max="7897" width="50.7109375" style="139" customWidth="1"/>
    <col min="7898" max="7898" width="5.7109375" style="139" customWidth="1"/>
    <col min="7899" max="7899" width="8.7109375" style="139" customWidth="1"/>
    <col min="7900" max="7900" width="10.7109375" style="139" customWidth="1"/>
    <col min="7901" max="7901" width="13.7109375" style="139" customWidth="1"/>
    <col min="7902" max="7902" width="3.7109375" style="139" customWidth="1"/>
    <col min="7903" max="8151" width="11.42578125" style="139"/>
    <col min="8152" max="8152" width="10.7109375" style="139" customWidth="1"/>
    <col min="8153" max="8153" width="50.7109375" style="139" customWidth="1"/>
    <col min="8154" max="8154" width="5.7109375" style="139" customWidth="1"/>
    <col min="8155" max="8155" width="8.7109375" style="139" customWidth="1"/>
    <col min="8156" max="8156" width="10.7109375" style="139" customWidth="1"/>
    <col min="8157" max="8157" width="13.7109375" style="139" customWidth="1"/>
    <col min="8158" max="8158" width="3.7109375" style="139" customWidth="1"/>
    <col min="8159" max="8407" width="11.42578125" style="139"/>
    <col min="8408" max="8408" width="10.7109375" style="139" customWidth="1"/>
    <col min="8409" max="8409" width="50.7109375" style="139" customWidth="1"/>
    <col min="8410" max="8410" width="5.7109375" style="139" customWidth="1"/>
    <col min="8411" max="8411" width="8.7109375" style="139" customWidth="1"/>
    <col min="8412" max="8412" width="10.7109375" style="139" customWidth="1"/>
    <col min="8413" max="8413" width="13.7109375" style="139" customWidth="1"/>
    <col min="8414" max="8414" width="3.7109375" style="139" customWidth="1"/>
    <col min="8415" max="8663" width="11.42578125" style="139"/>
    <col min="8664" max="8664" width="10.7109375" style="139" customWidth="1"/>
    <col min="8665" max="8665" width="50.7109375" style="139" customWidth="1"/>
    <col min="8666" max="8666" width="5.7109375" style="139" customWidth="1"/>
    <col min="8667" max="8667" width="8.7109375" style="139" customWidth="1"/>
    <col min="8668" max="8668" width="10.7109375" style="139" customWidth="1"/>
    <col min="8669" max="8669" width="13.7109375" style="139" customWidth="1"/>
    <col min="8670" max="8670" width="3.7109375" style="139" customWidth="1"/>
    <col min="8671" max="8919" width="11.42578125" style="139"/>
    <col min="8920" max="8920" width="10.7109375" style="139" customWidth="1"/>
    <col min="8921" max="8921" width="50.7109375" style="139" customWidth="1"/>
    <col min="8922" max="8922" width="5.7109375" style="139" customWidth="1"/>
    <col min="8923" max="8923" width="8.7109375" style="139" customWidth="1"/>
    <col min="8924" max="8924" width="10.7109375" style="139" customWidth="1"/>
    <col min="8925" max="8925" width="13.7109375" style="139" customWidth="1"/>
    <col min="8926" max="8926" width="3.7109375" style="139" customWidth="1"/>
    <col min="8927" max="9175" width="11.42578125" style="139"/>
    <col min="9176" max="9176" width="10.7109375" style="139" customWidth="1"/>
    <col min="9177" max="9177" width="50.7109375" style="139" customWidth="1"/>
    <col min="9178" max="9178" width="5.7109375" style="139" customWidth="1"/>
    <col min="9179" max="9179" width="8.7109375" style="139" customWidth="1"/>
    <col min="9180" max="9180" width="10.7109375" style="139" customWidth="1"/>
    <col min="9181" max="9181" width="13.7109375" style="139" customWidth="1"/>
    <col min="9182" max="9182" width="3.7109375" style="139" customWidth="1"/>
    <col min="9183" max="9431" width="11.42578125" style="139"/>
    <col min="9432" max="9432" width="10.7109375" style="139" customWidth="1"/>
    <col min="9433" max="9433" width="50.7109375" style="139" customWidth="1"/>
    <col min="9434" max="9434" width="5.7109375" style="139" customWidth="1"/>
    <col min="9435" max="9435" width="8.7109375" style="139" customWidth="1"/>
    <col min="9436" max="9436" width="10.7109375" style="139" customWidth="1"/>
    <col min="9437" max="9437" width="13.7109375" style="139" customWidth="1"/>
    <col min="9438" max="9438" width="3.7109375" style="139" customWidth="1"/>
    <col min="9439" max="9687" width="11.42578125" style="139"/>
    <col min="9688" max="9688" width="10.7109375" style="139" customWidth="1"/>
    <col min="9689" max="9689" width="50.7109375" style="139" customWidth="1"/>
    <col min="9690" max="9690" width="5.7109375" style="139" customWidth="1"/>
    <col min="9691" max="9691" width="8.7109375" style="139" customWidth="1"/>
    <col min="9692" max="9692" width="10.7109375" style="139" customWidth="1"/>
    <col min="9693" max="9693" width="13.7109375" style="139" customWidth="1"/>
    <col min="9694" max="9694" width="3.7109375" style="139" customWidth="1"/>
    <col min="9695" max="9943" width="11.42578125" style="139"/>
    <col min="9944" max="9944" width="10.7109375" style="139" customWidth="1"/>
    <col min="9945" max="9945" width="50.7109375" style="139" customWidth="1"/>
    <col min="9946" max="9946" width="5.7109375" style="139" customWidth="1"/>
    <col min="9947" max="9947" width="8.7109375" style="139" customWidth="1"/>
    <col min="9948" max="9948" width="10.7109375" style="139" customWidth="1"/>
    <col min="9949" max="9949" width="13.7109375" style="139" customWidth="1"/>
    <col min="9950" max="9950" width="3.7109375" style="139" customWidth="1"/>
    <col min="9951" max="10199" width="11.42578125" style="139"/>
    <col min="10200" max="10200" width="10.7109375" style="139" customWidth="1"/>
    <col min="10201" max="10201" width="50.7109375" style="139" customWidth="1"/>
    <col min="10202" max="10202" width="5.7109375" style="139" customWidth="1"/>
    <col min="10203" max="10203" width="8.7109375" style="139" customWidth="1"/>
    <col min="10204" max="10204" width="10.7109375" style="139" customWidth="1"/>
    <col min="10205" max="10205" width="13.7109375" style="139" customWidth="1"/>
    <col min="10206" max="10206" width="3.7109375" style="139" customWidth="1"/>
    <col min="10207" max="10455" width="11.42578125" style="139"/>
    <col min="10456" max="10456" width="10.7109375" style="139" customWidth="1"/>
    <col min="10457" max="10457" width="50.7109375" style="139" customWidth="1"/>
    <col min="10458" max="10458" width="5.7109375" style="139" customWidth="1"/>
    <col min="10459" max="10459" width="8.7109375" style="139" customWidth="1"/>
    <col min="10460" max="10460" width="10.7109375" style="139" customWidth="1"/>
    <col min="10461" max="10461" width="13.7109375" style="139" customWidth="1"/>
    <col min="10462" max="10462" width="3.7109375" style="139" customWidth="1"/>
    <col min="10463" max="10711" width="11.42578125" style="139"/>
    <col min="10712" max="10712" width="10.7109375" style="139" customWidth="1"/>
    <col min="10713" max="10713" width="50.7109375" style="139" customWidth="1"/>
    <col min="10714" max="10714" width="5.7109375" style="139" customWidth="1"/>
    <col min="10715" max="10715" width="8.7109375" style="139" customWidth="1"/>
    <col min="10716" max="10716" width="10.7109375" style="139" customWidth="1"/>
    <col min="10717" max="10717" width="13.7109375" style="139" customWidth="1"/>
    <col min="10718" max="10718" width="3.7109375" style="139" customWidth="1"/>
    <col min="10719" max="10967" width="11.42578125" style="139"/>
    <col min="10968" max="10968" width="10.7109375" style="139" customWidth="1"/>
    <col min="10969" max="10969" width="50.7109375" style="139" customWidth="1"/>
    <col min="10970" max="10970" width="5.7109375" style="139" customWidth="1"/>
    <col min="10971" max="10971" width="8.7109375" style="139" customWidth="1"/>
    <col min="10972" max="10972" width="10.7109375" style="139" customWidth="1"/>
    <col min="10973" max="10973" width="13.7109375" style="139" customWidth="1"/>
    <col min="10974" max="10974" width="3.7109375" style="139" customWidth="1"/>
    <col min="10975" max="11223" width="11.42578125" style="139"/>
    <col min="11224" max="11224" width="10.7109375" style="139" customWidth="1"/>
    <col min="11225" max="11225" width="50.7109375" style="139" customWidth="1"/>
    <col min="11226" max="11226" width="5.7109375" style="139" customWidth="1"/>
    <col min="11227" max="11227" width="8.7109375" style="139" customWidth="1"/>
    <col min="11228" max="11228" width="10.7109375" style="139" customWidth="1"/>
    <col min="11229" max="11229" width="13.7109375" style="139" customWidth="1"/>
    <col min="11230" max="11230" width="3.7109375" style="139" customWidth="1"/>
    <col min="11231" max="11479" width="11.42578125" style="139"/>
    <col min="11480" max="11480" width="10.7109375" style="139" customWidth="1"/>
    <col min="11481" max="11481" width="50.7109375" style="139" customWidth="1"/>
    <col min="11482" max="11482" width="5.7109375" style="139" customWidth="1"/>
    <col min="11483" max="11483" width="8.7109375" style="139" customWidth="1"/>
    <col min="11484" max="11484" width="10.7109375" style="139" customWidth="1"/>
    <col min="11485" max="11485" width="13.7109375" style="139" customWidth="1"/>
    <col min="11486" max="11486" width="3.7109375" style="139" customWidth="1"/>
    <col min="11487" max="11735" width="11.42578125" style="139"/>
    <col min="11736" max="11736" width="10.7109375" style="139" customWidth="1"/>
    <col min="11737" max="11737" width="50.7109375" style="139" customWidth="1"/>
    <col min="11738" max="11738" width="5.7109375" style="139" customWidth="1"/>
    <col min="11739" max="11739" width="8.7109375" style="139" customWidth="1"/>
    <col min="11740" max="11740" width="10.7109375" style="139" customWidth="1"/>
    <col min="11741" max="11741" width="13.7109375" style="139" customWidth="1"/>
    <col min="11742" max="11742" width="3.7109375" style="139" customWidth="1"/>
    <col min="11743" max="11991" width="11.42578125" style="139"/>
    <col min="11992" max="11992" width="10.7109375" style="139" customWidth="1"/>
    <col min="11993" max="11993" width="50.7109375" style="139" customWidth="1"/>
    <col min="11994" max="11994" width="5.7109375" style="139" customWidth="1"/>
    <col min="11995" max="11995" width="8.7109375" style="139" customWidth="1"/>
    <col min="11996" max="11996" width="10.7109375" style="139" customWidth="1"/>
    <col min="11997" max="11997" width="13.7109375" style="139" customWidth="1"/>
    <col min="11998" max="11998" width="3.7109375" style="139" customWidth="1"/>
    <col min="11999" max="12247" width="11.42578125" style="139"/>
    <col min="12248" max="12248" width="10.7109375" style="139" customWidth="1"/>
    <col min="12249" max="12249" width="50.7109375" style="139" customWidth="1"/>
    <col min="12250" max="12250" width="5.7109375" style="139" customWidth="1"/>
    <col min="12251" max="12251" width="8.7109375" style="139" customWidth="1"/>
    <col min="12252" max="12252" width="10.7109375" style="139" customWidth="1"/>
    <col min="12253" max="12253" width="13.7109375" style="139" customWidth="1"/>
    <col min="12254" max="12254" width="3.7109375" style="139" customWidth="1"/>
    <col min="12255" max="12503" width="11.42578125" style="139"/>
    <col min="12504" max="12504" width="10.7109375" style="139" customWidth="1"/>
    <col min="12505" max="12505" width="50.7109375" style="139" customWidth="1"/>
    <col min="12506" max="12506" width="5.7109375" style="139" customWidth="1"/>
    <col min="12507" max="12507" width="8.7109375" style="139" customWidth="1"/>
    <col min="12508" max="12508" width="10.7109375" style="139" customWidth="1"/>
    <col min="12509" max="12509" width="13.7109375" style="139" customWidth="1"/>
    <col min="12510" max="12510" width="3.7109375" style="139" customWidth="1"/>
    <col min="12511" max="12759" width="11.42578125" style="139"/>
    <col min="12760" max="12760" width="10.7109375" style="139" customWidth="1"/>
    <col min="12761" max="12761" width="50.7109375" style="139" customWidth="1"/>
    <col min="12762" max="12762" width="5.7109375" style="139" customWidth="1"/>
    <col min="12763" max="12763" width="8.7109375" style="139" customWidth="1"/>
    <col min="12764" max="12764" width="10.7109375" style="139" customWidth="1"/>
    <col min="12765" max="12765" width="13.7109375" style="139" customWidth="1"/>
    <col min="12766" max="12766" width="3.7109375" style="139" customWidth="1"/>
    <col min="12767" max="13015" width="11.42578125" style="139"/>
    <col min="13016" max="13016" width="10.7109375" style="139" customWidth="1"/>
    <col min="13017" max="13017" width="50.7109375" style="139" customWidth="1"/>
    <col min="13018" max="13018" width="5.7109375" style="139" customWidth="1"/>
    <col min="13019" max="13019" width="8.7109375" style="139" customWidth="1"/>
    <col min="13020" max="13020" width="10.7109375" style="139" customWidth="1"/>
    <col min="13021" max="13021" width="13.7109375" style="139" customWidth="1"/>
    <col min="13022" max="13022" width="3.7109375" style="139" customWidth="1"/>
    <col min="13023" max="13271" width="11.42578125" style="139"/>
    <col min="13272" max="13272" width="10.7109375" style="139" customWidth="1"/>
    <col min="13273" max="13273" width="50.7109375" style="139" customWidth="1"/>
    <col min="13274" max="13274" width="5.7109375" style="139" customWidth="1"/>
    <col min="13275" max="13275" width="8.7109375" style="139" customWidth="1"/>
    <col min="13276" max="13276" width="10.7109375" style="139" customWidth="1"/>
    <col min="13277" max="13277" width="13.7109375" style="139" customWidth="1"/>
    <col min="13278" max="13278" width="3.7109375" style="139" customWidth="1"/>
    <col min="13279" max="13527" width="11.42578125" style="139"/>
    <col min="13528" max="13528" width="10.7109375" style="139" customWidth="1"/>
    <col min="13529" max="13529" width="50.7109375" style="139" customWidth="1"/>
    <col min="13530" max="13530" width="5.7109375" style="139" customWidth="1"/>
    <col min="13531" max="13531" width="8.7109375" style="139" customWidth="1"/>
    <col min="13532" max="13532" width="10.7109375" style="139" customWidth="1"/>
    <col min="13533" max="13533" width="13.7109375" style="139" customWidth="1"/>
    <col min="13534" max="13534" width="3.7109375" style="139" customWidth="1"/>
    <col min="13535" max="13783" width="11.42578125" style="139"/>
    <col min="13784" max="13784" width="10.7109375" style="139" customWidth="1"/>
    <col min="13785" max="13785" width="50.7109375" style="139" customWidth="1"/>
    <col min="13786" max="13786" width="5.7109375" style="139" customWidth="1"/>
    <col min="13787" max="13787" width="8.7109375" style="139" customWidth="1"/>
    <col min="13788" max="13788" width="10.7109375" style="139" customWidth="1"/>
    <col min="13789" max="13789" width="13.7109375" style="139" customWidth="1"/>
    <col min="13790" max="13790" width="3.7109375" style="139" customWidth="1"/>
    <col min="13791" max="14039" width="11.42578125" style="139"/>
    <col min="14040" max="14040" width="10.7109375" style="139" customWidth="1"/>
    <col min="14041" max="14041" width="50.7109375" style="139" customWidth="1"/>
    <col min="14042" max="14042" width="5.7109375" style="139" customWidth="1"/>
    <col min="14043" max="14043" width="8.7109375" style="139" customWidth="1"/>
    <col min="14044" max="14044" width="10.7109375" style="139" customWidth="1"/>
    <col min="14045" max="14045" width="13.7109375" style="139" customWidth="1"/>
    <col min="14046" max="14046" width="3.7109375" style="139" customWidth="1"/>
    <col min="14047" max="14295" width="11.42578125" style="139"/>
    <col min="14296" max="14296" width="10.7109375" style="139" customWidth="1"/>
    <col min="14297" max="14297" width="50.7109375" style="139" customWidth="1"/>
    <col min="14298" max="14298" width="5.7109375" style="139" customWidth="1"/>
    <col min="14299" max="14299" width="8.7109375" style="139" customWidth="1"/>
    <col min="14300" max="14300" width="10.7109375" style="139" customWidth="1"/>
    <col min="14301" max="14301" width="13.7109375" style="139" customWidth="1"/>
    <col min="14302" max="14302" width="3.7109375" style="139" customWidth="1"/>
    <col min="14303" max="14551" width="11.42578125" style="139"/>
    <col min="14552" max="14552" width="10.7109375" style="139" customWidth="1"/>
    <col min="14553" max="14553" width="50.7109375" style="139" customWidth="1"/>
    <col min="14554" max="14554" width="5.7109375" style="139" customWidth="1"/>
    <col min="14555" max="14555" width="8.7109375" style="139" customWidth="1"/>
    <col min="14556" max="14556" width="10.7109375" style="139" customWidth="1"/>
    <col min="14557" max="14557" width="13.7109375" style="139" customWidth="1"/>
    <col min="14558" max="14558" width="3.7109375" style="139" customWidth="1"/>
    <col min="14559" max="14807" width="11.42578125" style="139"/>
    <col min="14808" max="14808" width="10.7109375" style="139" customWidth="1"/>
    <col min="14809" max="14809" width="50.7109375" style="139" customWidth="1"/>
    <col min="14810" max="14810" width="5.7109375" style="139" customWidth="1"/>
    <col min="14811" max="14811" width="8.7109375" style="139" customWidth="1"/>
    <col min="14812" max="14812" width="10.7109375" style="139" customWidth="1"/>
    <col min="14813" max="14813" width="13.7109375" style="139" customWidth="1"/>
    <col min="14814" max="14814" width="3.7109375" style="139" customWidth="1"/>
    <col min="14815" max="15063" width="11.42578125" style="139"/>
    <col min="15064" max="15064" width="10.7109375" style="139" customWidth="1"/>
    <col min="15065" max="15065" width="50.7109375" style="139" customWidth="1"/>
    <col min="15066" max="15066" width="5.7109375" style="139" customWidth="1"/>
    <col min="15067" max="15067" width="8.7109375" style="139" customWidth="1"/>
    <col min="15068" max="15068" width="10.7109375" style="139" customWidth="1"/>
    <col min="15069" max="15069" width="13.7109375" style="139" customWidth="1"/>
    <col min="15070" max="15070" width="3.7109375" style="139" customWidth="1"/>
    <col min="15071" max="15319" width="11.42578125" style="139"/>
    <col min="15320" max="15320" width="10.7109375" style="139" customWidth="1"/>
    <col min="15321" max="15321" width="50.7109375" style="139" customWidth="1"/>
    <col min="15322" max="15322" width="5.7109375" style="139" customWidth="1"/>
    <col min="15323" max="15323" width="8.7109375" style="139" customWidth="1"/>
    <col min="15324" max="15324" width="10.7109375" style="139" customWidth="1"/>
    <col min="15325" max="15325" width="13.7109375" style="139" customWidth="1"/>
    <col min="15326" max="15326" width="3.7109375" style="139" customWidth="1"/>
    <col min="15327" max="15575" width="11.42578125" style="139"/>
    <col min="15576" max="15576" width="10.7109375" style="139" customWidth="1"/>
    <col min="15577" max="15577" width="50.7109375" style="139" customWidth="1"/>
    <col min="15578" max="15578" width="5.7109375" style="139" customWidth="1"/>
    <col min="15579" max="15579" width="8.7109375" style="139" customWidth="1"/>
    <col min="15580" max="15580" width="10.7109375" style="139" customWidth="1"/>
    <col min="15581" max="15581" width="13.7109375" style="139" customWidth="1"/>
    <col min="15582" max="15582" width="3.7109375" style="139" customWidth="1"/>
    <col min="15583" max="15831" width="11.42578125" style="139"/>
    <col min="15832" max="15832" width="10.7109375" style="139" customWidth="1"/>
    <col min="15833" max="15833" width="50.7109375" style="139" customWidth="1"/>
    <col min="15834" max="15834" width="5.7109375" style="139" customWidth="1"/>
    <col min="15835" max="15835" width="8.7109375" style="139" customWidth="1"/>
    <col min="15836" max="15836" width="10.7109375" style="139" customWidth="1"/>
    <col min="15837" max="15837" width="13.7109375" style="139" customWidth="1"/>
    <col min="15838" max="15838" width="3.7109375" style="139" customWidth="1"/>
    <col min="15839" max="16087" width="11.42578125" style="139"/>
    <col min="16088" max="16088" width="10.7109375" style="139" customWidth="1"/>
    <col min="16089" max="16089" width="50.7109375" style="139" customWidth="1"/>
    <col min="16090" max="16090" width="5.7109375" style="139" customWidth="1"/>
    <col min="16091" max="16091" width="8.7109375" style="139" customWidth="1"/>
    <col min="16092" max="16092" width="10.7109375" style="139" customWidth="1"/>
    <col min="16093" max="16093" width="13.7109375" style="139" customWidth="1"/>
    <col min="16094" max="16094" width="3.7109375" style="139" customWidth="1"/>
    <col min="16095" max="16384" width="11.42578125" style="139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4" customFormat="1" ht="33.950000000000003" customHeight="1" thickTop="1" thickBot="1" x14ac:dyDescent="0.3">
      <c r="A3" s="387" t="s">
        <v>273</v>
      </c>
      <c r="B3" s="388"/>
      <c r="C3" s="388"/>
      <c r="D3" s="388"/>
      <c r="E3" s="388"/>
      <c r="F3" s="389"/>
    </row>
    <row r="4" spans="1:13" s="4" customFormat="1" ht="33.950000000000003" customHeight="1" thickTop="1" thickBot="1" x14ac:dyDescent="0.3">
      <c r="A4" s="413" t="s">
        <v>6</v>
      </c>
      <c r="B4" s="414"/>
      <c r="C4" s="414"/>
      <c r="D4" s="414"/>
      <c r="E4" s="414"/>
      <c r="F4" s="415"/>
      <c r="G4" s="5"/>
      <c r="H4" s="5"/>
      <c r="I4" s="5"/>
      <c r="J4" s="5"/>
    </row>
    <row r="5" spans="1:13" s="222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35"/>
      <c r="B6" s="136"/>
      <c r="C6" s="23"/>
      <c r="D6" s="24"/>
      <c r="E6" s="137"/>
      <c r="F6" s="138"/>
    </row>
    <row r="7" spans="1:13" ht="15" customHeight="1" x14ac:dyDescent="0.25">
      <c r="A7" s="19">
        <v>5.0999999999999996</v>
      </c>
      <c r="B7" s="40" t="s">
        <v>208</v>
      </c>
      <c r="C7" s="23"/>
      <c r="D7" s="24"/>
      <c r="E7" s="137"/>
      <c r="F7" s="138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s="140" customFormat="1" ht="12.75" x14ac:dyDescent="0.25">
      <c r="A10" s="21">
        <v>5.104000000000001</v>
      </c>
      <c r="B10" s="22" t="s">
        <v>26</v>
      </c>
      <c r="C10" s="23"/>
      <c r="D10" s="24"/>
      <c r="E10" s="137"/>
      <c r="F10" s="17"/>
    </row>
    <row r="11" spans="1:13" s="140" customFormat="1" ht="24" x14ac:dyDescent="0.25">
      <c r="A11" s="21"/>
      <c r="B11" s="141" t="s">
        <v>27</v>
      </c>
      <c r="C11" s="23" t="s">
        <v>25</v>
      </c>
      <c r="D11" s="24">
        <v>1</v>
      </c>
      <c r="E11" s="27"/>
      <c r="F11" s="17"/>
    </row>
    <row r="12" spans="1:13" s="140" customFormat="1" ht="12.75" x14ac:dyDescent="0.25">
      <c r="A12" s="21"/>
      <c r="B12" s="141" t="s">
        <v>28</v>
      </c>
      <c r="C12" s="23" t="s">
        <v>25</v>
      </c>
      <c r="D12" s="24">
        <v>1</v>
      </c>
      <c r="E12" s="27"/>
      <c r="F12" s="17"/>
    </row>
    <row r="13" spans="1:13" ht="15" customHeight="1" x14ac:dyDescent="0.25">
      <c r="A13" s="87"/>
      <c r="B13" s="141"/>
      <c r="C13" s="23"/>
      <c r="D13" s="24"/>
      <c r="E13" s="137"/>
      <c r="F13" s="138"/>
    </row>
    <row r="14" spans="1:13" ht="15" customHeight="1" x14ac:dyDescent="0.25">
      <c r="A14" s="87"/>
      <c r="B14" s="34" t="s">
        <v>29</v>
      </c>
      <c r="C14" s="23"/>
      <c r="D14" s="24"/>
      <c r="E14" s="137"/>
      <c r="F14" s="138"/>
    </row>
    <row r="15" spans="1:13" ht="15" customHeight="1" x14ac:dyDescent="0.25">
      <c r="A15" s="87"/>
      <c r="B15" s="34" t="s">
        <v>30</v>
      </c>
      <c r="C15" s="23"/>
      <c r="D15" s="24"/>
      <c r="E15" s="137"/>
      <c r="F15" s="138"/>
    </row>
    <row r="16" spans="1:13" ht="15" customHeight="1" x14ac:dyDescent="0.25">
      <c r="A16" s="87"/>
      <c r="B16" s="34" t="s">
        <v>31</v>
      </c>
      <c r="C16" s="23"/>
      <c r="D16" s="24"/>
      <c r="E16" s="137"/>
      <c r="F16" s="138"/>
    </row>
    <row r="17" spans="1:6" ht="15" customHeight="1" x14ac:dyDescent="0.25">
      <c r="A17" s="87"/>
      <c r="B17" s="34" t="s">
        <v>32</v>
      </c>
      <c r="C17" s="23"/>
      <c r="D17" s="24"/>
      <c r="E17" s="137"/>
      <c r="F17" s="138"/>
    </row>
    <row r="18" spans="1:6" ht="15" customHeight="1" x14ac:dyDescent="0.25">
      <c r="A18" s="87"/>
      <c r="B18" s="34" t="s">
        <v>33</v>
      </c>
      <c r="C18" s="23"/>
      <c r="D18" s="24"/>
      <c r="E18" s="137"/>
      <c r="F18" s="138"/>
    </row>
    <row r="19" spans="1:6" ht="15" customHeight="1" x14ac:dyDescent="0.25">
      <c r="A19" s="87"/>
      <c r="B19" s="34" t="s">
        <v>34</v>
      </c>
      <c r="C19" s="23"/>
      <c r="D19" s="24"/>
      <c r="E19" s="137"/>
      <c r="F19" s="138"/>
    </row>
    <row r="20" spans="1:6" ht="15" customHeight="1" x14ac:dyDescent="0.25">
      <c r="A20" s="87"/>
      <c r="B20" s="34" t="s">
        <v>35</v>
      </c>
      <c r="C20" s="23"/>
      <c r="D20" s="24"/>
      <c r="E20" s="137"/>
      <c r="F20" s="138"/>
    </row>
    <row r="21" spans="1:6" ht="15" customHeight="1" x14ac:dyDescent="0.25">
      <c r="A21" s="87"/>
      <c r="B21" s="34" t="s">
        <v>36</v>
      </c>
      <c r="C21" s="23"/>
      <c r="D21" s="24"/>
      <c r="E21" s="137"/>
      <c r="F21" s="138"/>
    </row>
    <row r="22" spans="1:6" ht="15" customHeight="1" x14ac:dyDescent="0.25">
      <c r="A22" s="87"/>
      <c r="B22" s="34" t="s">
        <v>37</v>
      </c>
      <c r="C22" s="23"/>
      <c r="D22" s="24"/>
      <c r="E22" s="137"/>
      <c r="F22" s="138"/>
    </row>
    <row r="23" spans="1:6" ht="15" customHeight="1" x14ac:dyDescent="0.25">
      <c r="A23" s="87"/>
      <c r="B23" s="34" t="s">
        <v>38</v>
      </c>
      <c r="C23" s="23"/>
      <c r="D23" s="24"/>
      <c r="E23" s="137"/>
      <c r="F23" s="138"/>
    </row>
    <row r="24" spans="1:6" ht="15" customHeight="1" x14ac:dyDescent="0.25">
      <c r="A24" s="87"/>
      <c r="B24" s="34" t="s">
        <v>39</v>
      </c>
      <c r="C24" s="23"/>
      <c r="D24" s="24"/>
      <c r="E24" s="137"/>
      <c r="F24" s="138"/>
    </row>
    <row r="25" spans="1:6" ht="15" customHeight="1" x14ac:dyDescent="0.25">
      <c r="A25" s="87"/>
      <c r="B25" s="34" t="s">
        <v>40</v>
      </c>
      <c r="C25" s="23"/>
      <c r="D25" s="24"/>
      <c r="E25" s="137"/>
      <c r="F25" s="138"/>
    </row>
    <row r="26" spans="1:6" ht="15" customHeight="1" x14ac:dyDescent="0.25">
      <c r="A26" s="87"/>
      <c r="B26" s="34" t="s">
        <v>41</v>
      </c>
      <c r="C26" s="23"/>
      <c r="D26" s="24"/>
      <c r="E26" s="137"/>
      <c r="F26" s="138"/>
    </row>
    <row r="27" spans="1:6" ht="15" customHeight="1" x14ac:dyDescent="0.25">
      <c r="A27" s="87"/>
      <c r="B27" s="34" t="s">
        <v>42</v>
      </c>
      <c r="C27" s="23"/>
      <c r="D27" s="24"/>
      <c r="E27" s="137"/>
      <c r="F27" s="138"/>
    </row>
    <row r="28" spans="1:6" ht="15" customHeight="1" x14ac:dyDescent="0.25">
      <c r="A28" s="87"/>
      <c r="B28" s="34" t="s">
        <v>43</v>
      </c>
      <c r="C28" s="23"/>
      <c r="D28" s="24"/>
      <c r="E28" s="137"/>
      <c r="F28" s="138"/>
    </row>
    <row r="29" spans="1:6" ht="15" customHeight="1" x14ac:dyDescent="0.25">
      <c r="A29" s="87"/>
      <c r="B29" s="34" t="s">
        <v>44</v>
      </c>
      <c r="C29" s="23"/>
      <c r="D29" s="24"/>
      <c r="E29" s="137"/>
      <c r="F29" s="138"/>
    </row>
    <row r="30" spans="1:6" ht="15" customHeight="1" x14ac:dyDescent="0.25">
      <c r="A30" s="87"/>
      <c r="B30" s="34" t="s">
        <v>45</v>
      </c>
      <c r="C30" s="23"/>
      <c r="D30" s="24"/>
      <c r="E30" s="137"/>
      <c r="F30" s="138"/>
    </row>
    <row r="31" spans="1:6" ht="15" customHeight="1" x14ac:dyDescent="0.25">
      <c r="A31" s="87"/>
      <c r="B31" s="34" t="s">
        <v>46</v>
      </c>
      <c r="C31" s="23"/>
      <c r="D31" s="24"/>
      <c r="E31" s="137"/>
      <c r="F31" s="138"/>
    </row>
    <row r="32" spans="1:6" ht="15" customHeight="1" thickBot="1" x14ac:dyDescent="0.3">
      <c r="A32" s="142"/>
      <c r="B32" s="143"/>
      <c r="C32" s="144"/>
      <c r="D32" s="145"/>
      <c r="E32" s="146"/>
      <c r="F32" s="147"/>
    </row>
    <row r="33" spans="1:8" ht="26.1" customHeight="1" thickTop="1" thickBot="1" x14ac:dyDescent="0.3">
      <c r="A33" s="148"/>
      <c r="B33" s="149"/>
      <c r="C33" s="398" t="s">
        <v>19</v>
      </c>
      <c r="D33" s="399"/>
      <c r="E33" s="400"/>
      <c r="F33" s="150"/>
    </row>
    <row r="34" spans="1:8" ht="15" customHeight="1" thickTop="1" thickBot="1" x14ac:dyDescent="0.3">
      <c r="A34" s="135"/>
      <c r="B34" s="136"/>
      <c r="C34" s="151"/>
      <c r="D34" s="152"/>
      <c r="E34" s="153"/>
      <c r="F34" s="154"/>
    </row>
    <row r="35" spans="1:8" s="156" customFormat="1" ht="15.75" thickTop="1" x14ac:dyDescent="0.2">
      <c r="A35" s="155"/>
      <c r="B35" s="378" t="s">
        <v>47</v>
      </c>
      <c r="C35" s="23"/>
      <c r="D35" s="24"/>
      <c r="E35" s="137"/>
      <c r="F35" s="138"/>
    </row>
    <row r="36" spans="1:8" s="156" customFormat="1" ht="15" x14ac:dyDescent="0.2">
      <c r="A36" s="155"/>
      <c r="B36" s="379"/>
      <c r="C36" s="23"/>
      <c r="D36" s="24"/>
      <c r="E36" s="137"/>
      <c r="F36" s="138"/>
    </row>
    <row r="37" spans="1:8" s="156" customFormat="1" ht="15" x14ac:dyDescent="0.2">
      <c r="A37" s="155"/>
      <c r="B37" s="379"/>
      <c r="C37" s="23"/>
      <c r="D37" s="24"/>
      <c r="E37" s="137"/>
      <c r="F37" s="138"/>
    </row>
    <row r="38" spans="1:8" s="156" customFormat="1" ht="15" x14ac:dyDescent="0.2">
      <c r="A38" s="155"/>
      <c r="B38" s="379"/>
      <c r="C38" s="23"/>
      <c r="D38" s="24"/>
      <c r="E38" s="137"/>
      <c r="F38" s="138"/>
    </row>
    <row r="39" spans="1:8" s="156" customFormat="1" ht="15.75" thickBot="1" x14ac:dyDescent="0.25">
      <c r="A39" s="155"/>
      <c r="B39" s="380"/>
      <c r="C39" s="23"/>
      <c r="D39" s="24"/>
      <c r="E39" s="137"/>
      <c r="F39" s="138"/>
    </row>
    <row r="40" spans="1:8" s="156" customFormat="1" ht="15.75" thickTop="1" x14ac:dyDescent="0.2">
      <c r="A40" s="155"/>
      <c r="B40" s="141"/>
      <c r="C40" s="23"/>
      <c r="D40" s="24"/>
      <c r="E40" s="137"/>
      <c r="F40" s="138"/>
    </row>
    <row r="41" spans="1:8" s="140" customFormat="1" ht="24" customHeight="1" x14ac:dyDescent="0.25">
      <c r="A41" s="19">
        <v>5.1999999999999993</v>
      </c>
      <c r="B41" s="40" t="s">
        <v>126</v>
      </c>
      <c r="C41" s="157"/>
      <c r="D41" s="24"/>
      <c r="E41" s="137"/>
      <c r="F41" s="138"/>
    </row>
    <row r="42" spans="1:8" s="165" customFormat="1" ht="12.75" x14ac:dyDescent="0.25">
      <c r="A42" s="181">
        <v>5.2030000000000003</v>
      </c>
      <c r="B42" s="243" t="s">
        <v>65</v>
      </c>
      <c r="C42" s="244"/>
      <c r="D42" s="245"/>
      <c r="E42" s="246"/>
      <c r="F42" s="96"/>
    </row>
    <row r="43" spans="1:8" s="165" customFormat="1" ht="12.75" x14ac:dyDescent="0.25">
      <c r="A43" s="179">
        <v>5.2031999999999998</v>
      </c>
      <c r="B43" s="247" t="s">
        <v>69</v>
      </c>
      <c r="C43" s="244"/>
      <c r="D43" s="245"/>
      <c r="E43" s="246"/>
      <c r="F43" s="96"/>
    </row>
    <row r="44" spans="1:8" s="57" customFormat="1" ht="15" x14ac:dyDescent="0.25">
      <c r="A44" s="237"/>
      <c r="B44" s="122" t="s">
        <v>277</v>
      </c>
      <c r="C44" s="119"/>
      <c r="D44" s="120"/>
      <c r="E44" s="94"/>
      <c r="F44" s="96"/>
      <c r="H44" s="58"/>
    </row>
    <row r="45" spans="1:8" s="55" customFormat="1" ht="12.75" x14ac:dyDescent="0.2">
      <c r="A45" s="236"/>
      <c r="B45" s="248" t="s">
        <v>278</v>
      </c>
      <c r="C45" s="119" t="s">
        <v>68</v>
      </c>
      <c r="D45" s="120">
        <v>6</v>
      </c>
      <c r="E45" s="27"/>
      <c r="F45" s="96"/>
    </row>
    <row r="46" spans="1:8" s="165" customFormat="1" ht="13.5" thickBot="1" x14ac:dyDescent="0.25">
      <c r="A46" s="249"/>
      <c r="B46" s="250"/>
      <c r="C46" s="251"/>
      <c r="D46" s="252"/>
      <c r="E46" s="253"/>
      <c r="F46" s="254"/>
    </row>
    <row r="47" spans="1:8" s="156" customFormat="1" ht="15.75" thickTop="1" x14ac:dyDescent="0.25">
      <c r="A47" s="255">
        <v>5.205000000000001</v>
      </c>
      <c r="B47" s="256" t="s">
        <v>74</v>
      </c>
      <c r="C47" s="257"/>
      <c r="D47" s="258"/>
      <c r="E47" s="259"/>
      <c r="F47" s="97"/>
      <c r="H47" s="166"/>
    </row>
    <row r="48" spans="1:8" s="156" customFormat="1" ht="15" x14ac:dyDescent="0.25">
      <c r="A48" s="179">
        <v>5.2051000000000007</v>
      </c>
      <c r="B48" s="247" t="s">
        <v>75</v>
      </c>
      <c r="C48" s="244"/>
      <c r="D48" s="245"/>
      <c r="E48" s="246"/>
      <c r="F48" s="96"/>
      <c r="H48" s="167"/>
    </row>
    <row r="49" spans="1:9" s="156" customFormat="1" ht="15" x14ac:dyDescent="0.25">
      <c r="A49" s="260"/>
      <c r="B49" s="261" t="s">
        <v>76</v>
      </c>
      <c r="C49" s="244" t="s">
        <v>3</v>
      </c>
      <c r="D49" s="245">
        <v>20</v>
      </c>
      <c r="E49" s="27"/>
      <c r="F49" s="96"/>
      <c r="H49" s="166"/>
    </row>
    <row r="50" spans="1:9" s="156" customFormat="1" ht="15" x14ac:dyDescent="0.25">
      <c r="A50" s="260"/>
      <c r="B50" s="261" t="s">
        <v>77</v>
      </c>
      <c r="C50" s="244" t="s">
        <v>3</v>
      </c>
      <c r="D50" s="245">
        <v>4.125</v>
      </c>
      <c r="E50" s="27"/>
      <c r="F50" s="96"/>
      <c r="H50" s="166"/>
    </row>
    <row r="51" spans="1:9" s="156" customFormat="1" ht="15" x14ac:dyDescent="0.25">
      <c r="A51" s="179">
        <v>5.2052000000000005</v>
      </c>
      <c r="B51" s="247" t="s">
        <v>78</v>
      </c>
      <c r="C51" s="244"/>
      <c r="D51" s="245"/>
      <c r="E51" s="94"/>
      <c r="F51" s="96"/>
      <c r="H51" s="166"/>
    </row>
    <row r="52" spans="1:9" s="140" customFormat="1" ht="12.75" x14ac:dyDescent="0.25">
      <c r="A52" s="262"/>
      <c r="B52" s="261" t="s">
        <v>139</v>
      </c>
      <c r="C52" s="244" t="s">
        <v>3</v>
      </c>
      <c r="D52" s="245">
        <v>2</v>
      </c>
      <c r="E52" s="27"/>
      <c r="F52" s="96"/>
    </row>
    <row r="53" spans="1:9" s="140" customFormat="1" ht="12.75" x14ac:dyDescent="0.25">
      <c r="A53" s="262"/>
      <c r="B53" s="261" t="s">
        <v>83</v>
      </c>
      <c r="C53" s="244" t="s">
        <v>3</v>
      </c>
      <c r="D53" s="245">
        <v>6</v>
      </c>
      <c r="E53" s="27"/>
      <c r="F53" s="96"/>
    </row>
    <row r="54" spans="1:9" s="140" customFormat="1" ht="12.75" x14ac:dyDescent="0.25">
      <c r="A54" s="262"/>
      <c r="B54" s="261" t="s">
        <v>84</v>
      </c>
      <c r="C54" s="244" t="s">
        <v>3</v>
      </c>
      <c r="D54" s="245">
        <v>1</v>
      </c>
      <c r="E54" s="27"/>
      <c r="F54" s="96"/>
    </row>
    <row r="55" spans="1:9" s="165" customFormat="1" ht="12.75" x14ac:dyDescent="0.25">
      <c r="A55" s="262"/>
      <c r="B55" s="261"/>
      <c r="C55" s="244"/>
      <c r="D55" s="245"/>
      <c r="E55" s="94"/>
      <c r="F55" s="96"/>
    </row>
    <row r="56" spans="1:9" s="165" customFormat="1" ht="12.75" x14ac:dyDescent="0.25">
      <c r="A56" s="181">
        <v>5.2060000000000013</v>
      </c>
      <c r="B56" s="243" t="s">
        <v>86</v>
      </c>
      <c r="C56" s="244"/>
      <c r="D56" s="245"/>
      <c r="E56" s="94"/>
      <c r="F56" s="96"/>
    </row>
    <row r="57" spans="1:9" s="165" customFormat="1" ht="12.75" x14ac:dyDescent="0.25">
      <c r="A57" s="179">
        <v>5.2061000000000011</v>
      </c>
      <c r="B57" s="247" t="s">
        <v>87</v>
      </c>
      <c r="C57" s="244"/>
      <c r="D57" s="245"/>
      <c r="E57" s="94"/>
      <c r="F57" s="96"/>
    </row>
    <row r="58" spans="1:9" s="165" customFormat="1" ht="12.75" x14ac:dyDescent="0.25">
      <c r="A58" s="169"/>
      <c r="B58" s="141" t="s">
        <v>88</v>
      </c>
      <c r="C58" s="23" t="s">
        <v>3</v>
      </c>
      <c r="D58" s="24">
        <v>7</v>
      </c>
      <c r="E58" s="27"/>
      <c r="F58" s="17"/>
    </row>
    <row r="59" spans="1:9" s="156" customFormat="1" ht="15" x14ac:dyDescent="0.25">
      <c r="A59" s="169"/>
      <c r="B59" s="141" t="s">
        <v>89</v>
      </c>
      <c r="C59" s="23" t="s">
        <v>3</v>
      </c>
      <c r="D59" s="24">
        <v>10</v>
      </c>
      <c r="E59" s="27"/>
      <c r="F59" s="17"/>
      <c r="H59" s="166"/>
      <c r="I59" s="206"/>
    </row>
    <row r="60" spans="1:9" s="156" customFormat="1" ht="15" x14ac:dyDescent="0.25">
      <c r="A60" s="88">
        <v>5.2062000000000008</v>
      </c>
      <c r="B60" s="22" t="s">
        <v>92</v>
      </c>
      <c r="C60" s="23"/>
      <c r="D60" s="24"/>
      <c r="E60" s="94"/>
      <c r="F60" s="17"/>
      <c r="H60" s="166"/>
    </row>
    <row r="61" spans="1:9" s="156" customFormat="1" ht="15" x14ac:dyDescent="0.25">
      <c r="A61" s="21"/>
      <c r="B61" s="141" t="s">
        <v>220</v>
      </c>
      <c r="C61" s="23" t="s">
        <v>3</v>
      </c>
      <c r="D61" s="24">
        <v>1</v>
      </c>
      <c r="E61" s="27"/>
      <c r="F61" s="17"/>
      <c r="H61" s="167"/>
    </row>
    <row r="62" spans="1:9" s="156" customFormat="1" ht="15" x14ac:dyDescent="0.25">
      <c r="A62" s="21"/>
      <c r="B62" s="141" t="s">
        <v>93</v>
      </c>
      <c r="C62" s="23" t="s">
        <v>3</v>
      </c>
      <c r="D62" s="24">
        <v>6</v>
      </c>
      <c r="E62" s="27"/>
      <c r="F62" s="17"/>
      <c r="H62" s="166"/>
    </row>
    <row r="63" spans="1:9" s="156" customFormat="1" ht="15" x14ac:dyDescent="0.25">
      <c r="A63" s="21"/>
      <c r="B63" s="141" t="s">
        <v>145</v>
      </c>
      <c r="C63" s="23" t="s">
        <v>3</v>
      </c>
      <c r="D63" s="24">
        <v>1</v>
      </c>
      <c r="E63" s="27"/>
      <c r="F63" s="17"/>
      <c r="H63" s="166"/>
    </row>
    <row r="64" spans="1:9" s="156" customFormat="1" ht="15" x14ac:dyDescent="0.25">
      <c r="A64" s="174"/>
      <c r="B64" s="141"/>
      <c r="C64" s="23"/>
      <c r="D64" s="24"/>
      <c r="E64" s="94"/>
      <c r="F64" s="17"/>
      <c r="H64" s="166"/>
    </row>
    <row r="65" spans="1:8" s="156" customFormat="1" ht="15" x14ac:dyDescent="0.25">
      <c r="A65" s="12">
        <v>5.2070000000000016</v>
      </c>
      <c r="B65" s="158" t="s">
        <v>97</v>
      </c>
      <c r="C65" s="23"/>
      <c r="D65" s="24"/>
      <c r="E65" s="94"/>
      <c r="F65" s="17"/>
      <c r="H65" s="167"/>
    </row>
    <row r="66" spans="1:8" s="140" customFormat="1" ht="12.75" x14ac:dyDescent="0.25">
      <c r="A66" s="88">
        <v>5.2073000000000009</v>
      </c>
      <c r="B66" s="22" t="s">
        <v>98</v>
      </c>
      <c r="C66" s="23" t="s">
        <v>3</v>
      </c>
      <c r="D66" s="24">
        <v>17</v>
      </c>
      <c r="E66" s="27"/>
      <c r="F66" s="17"/>
    </row>
    <row r="67" spans="1:8" s="140" customFormat="1" ht="12.75" x14ac:dyDescent="0.25">
      <c r="A67" s="88">
        <v>5.2077</v>
      </c>
      <c r="B67" s="22" t="s">
        <v>101</v>
      </c>
      <c r="C67" s="23" t="s">
        <v>3</v>
      </c>
      <c r="D67" s="24">
        <v>3</v>
      </c>
      <c r="E67" s="27"/>
      <c r="F67" s="17"/>
    </row>
    <row r="68" spans="1:8" s="165" customFormat="1" ht="12.75" x14ac:dyDescent="0.25">
      <c r="A68" s="174"/>
      <c r="B68" s="22"/>
      <c r="C68" s="23"/>
      <c r="D68" s="24"/>
      <c r="E68" s="94"/>
      <c r="F68" s="17"/>
    </row>
    <row r="69" spans="1:8" s="156" customFormat="1" ht="15" x14ac:dyDescent="0.25">
      <c r="A69" s="87">
        <v>5.2090000000000023</v>
      </c>
      <c r="B69" s="158" t="s">
        <v>104</v>
      </c>
      <c r="C69" s="23"/>
      <c r="D69" s="24"/>
      <c r="E69" s="94"/>
      <c r="F69" s="17"/>
      <c r="H69" s="166"/>
    </row>
    <row r="70" spans="1:8" s="156" customFormat="1" ht="15" x14ac:dyDescent="0.25">
      <c r="A70" s="88">
        <v>5.2091000000000021</v>
      </c>
      <c r="B70" s="22" t="s">
        <v>105</v>
      </c>
      <c r="C70" s="23" t="s">
        <v>25</v>
      </c>
      <c r="D70" s="24">
        <v>4</v>
      </c>
      <c r="E70" s="27"/>
      <c r="F70" s="17"/>
      <c r="H70" s="166"/>
    </row>
    <row r="71" spans="1:8" s="156" customFormat="1" ht="15" x14ac:dyDescent="0.25">
      <c r="A71" s="88">
        <v>5.2094000000000014</v>
      </c>
      <c r="B71" s="22" t="s">
        <v>223</v>
      </c>
      <c r="C71" s="23" t="s">
        <v>25</v>
      </c>
      <c r="D71" s="24">
        <v>2</v>
      </c>
      <c r="E71" s="27"/>
      <c r="F71" s="17"/>
      <c r="H71" s="167"/>
    </row>
    <row r="72" spans="1:8" s="156" customFormat="1" ht="15.75" thickBot="1" x14ac:dyDescent="0.3">
      <c r="A72" s="21"/>
      <c r="B72" s="158"/>
      <c r="C72" s="144"/>
      <c r="D72" s="145"/>
      <c r="E72" s="146"/>
      <c r="F72" s="147"/>
      <c r="H72" s="166"/>
    </row>
    <row r="73" spans="1:8" s="156" customFormat="1" ht="27" customHeight="1" thickTop="1" thickBot="1" x14ac:dyDescent="0.3">
      <c r="A73" s="175"/>
      <c r="B73" s="176"/>
      <c r="C73" s="381" t="str">
        <f>+B41</f>
        <v>DESCRIPTION DES TRAVAUX COURANT FORT</v>
      </c>
      <c r="D73" s="382"/>
      <c r="E73" s="383"/>
      <c r="F73" s="150"/>
      <c r="H73" s="166"/>
    </row>
    <row r="74" spans="1:8" s="156" customFormat="1" ht="14.1" customHeight="1" thickTop="1" x14ac:dyDescent="0.25">
      <c r="A74" s="87"/>
      <c r="B74" s="158"/>
      <c r="C74" s="151"/>
      <c r="D74" s="152"/>
      <c r="E74" s="153"/>
      <c r="F74" s="154"/>
      <c r="H74" s="166"/>
    </row>
    <row r="75" spans="1:8" s="140" customFormat="1" ht="24" customHeight="1" x14ac:dyDescent="0.25">
      <c r="A75" s="19">
        <v>5.2999999999999989</v>
      </c>
      <c r="B75" s="228" t="s">
        <v>56</v>
      </c>
      <c r="C75" s="23"/>
      <c r="D75" s="24"/>
      <c r="E75" s="137"/>
      <c r="F75" s="138"/>
    </row>
    <row r="76" spans="1:8" s="140" customFormat="1" ht="12.75" x14ac:dyDescent="0.25">
      <c r="A76" s="87">
        <v>5.3019999999999996</v>
      </c>
      <c r="B76" s="158" t="s">
        <v>57</v>
      </c>
      <c r="C76" s="23"/>
      <c r="D76" s="24"/>
      <c r="E76" s="137"/>
      <c r="F76" s="17"/>
    </row>
    <row r="77" spans="1:8" s="165" customFormat="1" ht="12.75" x14ac:dyDescent="0.25">
      <c r="A77" s="88">
        <v>5.302699999999998</v>
      </c>
      <c r="B77" s="22" t="s">
        <v>110</v>
      </c>
      <c r="C77" s="23" t="s">
        <v>3</v>
      </c>
      <c r="D77" s="24">
        <v>15</v>
      </c>
      <c r="E77" s="27"/>
      <c r="F77" s="17"/>
    </row>
    <row r="78" spans="1:8" s="165" customFormat="1" ht="12.75" x14ac:dyDescent="0.25">
      <c r="A78" s="88">
        <v>5.3027999999999977</v>
      </c>
      <c r="B78" s="22" t="s">
        <v>111</v>
      </c>
      <c r="C78" s="23" t="s">
        <v>3</v>
      </c>
      <c r="D78" s="24">
        <v>15</v>
      </c>
      <c r="E78" s="27"/>
      <c r="F78" s="17"/>
    </row>
    <row r="79" spans="1:8" s="165" customFormat="1" ht="12.75" x14ac:dyDescent="0.25">
      <c r="A79" s="88">
        <v>5.3028999999999975</v>
      </c>
      <c r="B79" s="22" t="s">
        <v>112</v>
      </c>
      <c r="C79" s="23"/>
      <c r="D79" s="24"/>
      <c r="E79" s="137"/>
      <c r="F79" s="17"/>
    </row>
    <row r="80" spans="1:8" s="156" customFormat="1" ht="15" x14ac:dyDescent="0.25">
      <c r="A80" s="21"/>
      <c r="B80" s="141" t="s">
        <v>113</v>
      </c>
      <c r="C80" s="23" t="s">
        <v>3</v>
      </c>
      <c r="D80" s="24">
        <v>15</v>
      </c>
      <c r="E80" s="27"/>
      <c r="F80" s="17"/>
      <c r="H80" s="167"/>
    </row>
    <row r="81" spans="1:8" s="156" customFormat="1" ht="15" x14ac:dyDescent="0.25">
      <c r="A81" s="21"/>
      <c r="B81" s="22"/>
      <c r="C81" s="23"/>
      <c r="D81" s="24"/>
      <c r="E81" s="137"/>
      <c r="F81" s="17"/>
      <c r="H81" s="166"/>
    </row>
    <row r="82" spans="1:8" s="156" customFormat="1" ht="15" x14ac:dyDescent="0.25">
      <c r="A82" s="87">
        <v>5.3029999999999999</v>
      </c>
      <c r="B82" s="158" t="s">
        <v>114</v>
      </c>
      <c r="C82" s="23"/>
      <c r="D82" s="24"/>
      <c r="E82" s="137"/>
      <c r="F82" s="17"/>
      <c r="H82" s="167"/>
    </row>
    <row r="83" spans="1:8" s="156" customFormat="1" ht="24" x14ac:dyDescent="0.25">
      <c r="A83" s="88">
        <v>5.3036999999999983</v>
      </c>
      <c r="B83" s="22" t="s">
        <v>157</v>
      </c>
      <c r="C83" s="23" t="s">
        <v>3</v>
      </c>
      <c r="D83" s="24">
        <v>3</v>
      </c>
      <c r="E83" s="27"/>
      <c r="F83" s="17"/>
      <c r="H83" s="166"/>
    </row>
    <row r="84" spans="1:8" s="156" customFormat="1" ht="15" x14ac:dyDescent="0.25">
      <c r="A84" s="101">
        <v>5.3030999999999997</v>
      </c>
      <c r="B84" s="22" t="s">
        <v>117</v>
      </c>
      <c r="C84" s="23" t="s">
        <v>3</v>
      </c>
      <c r="D84" s="24">
        <v>2</v>
      </c>
      <c r="E84" s="27"/>
      <c r="F84" s="17"/>
      <c r="H84" s="167"/>
    </row>
    <row r="85" spans="1:8" s="140" customFormat="1" ht="12.75" x14ac:dyDescent="0.25">
      <c r="A85" s="21"/>
      <c r="B85" s="22"/>
      <c r="C85" s="23"/>
      <c r="D85" s="24"/>
      <c r="E85" s="137"/>
      <c r="F85" s="17"/>
    </row>
    <row r="86" spans="1:8" s="140" customFormat="1" ht="12.75" x14ac:dyDescent="0.25">
      <c r="A86" s="87">
        <v>5.3060000000000009</v>
      </c>
      <c r="B86" s="158" t="s">
        <v>166</v>
      </c>
      <c r="C86" s="23"/>
      <c r="D86" s="24"/>
      <c r="E86" s="137"/>
      <c r="F86" s="17"/>
    </row>
    <row r="87" spans="1:8" s="140" customFormat="1" ht="12.75" x14ac:dyDescent="0.25">
      <c r="A87" s="88">
        <v>5.3061000000000007</v>
      </c>
      <c r="B87" s="22" t="s">
        <v>167</v>
      </c>
      <c r="C87" s="23" t="s">
        <v>25</v>
      </c>
      <c r="D87" s="24">
        <v>1</v>
      </c>
      <c r="E87" s="27"/>
      <c r="F87" s="17"/>
    </row>
    <row r="88" spans="1:8" s="140" customFormat="1" ht="13.5" thickBot="1" x14ac:dyDescent="0.3">
      <c r="A88" s="21"/>
      <c r="B88" s="22"/>
      <c r="C88" s="23"/>
      <c r="D88" s="24"/>
      <c r="E88" s="137"/>
      <c r="F88" s="138"/>
    </row>
    <row r="89" spans="1:8" s="156" customFormat="1" ht="27" customHeight="1" thickTop="1" thickBot="1" x14ac:dyDescent="0.3">
      <c r="A89" s="175"/>
      <c r="B89" s="176"/>
      <c r="C89" s="381" t="str">
        <f>+B75</f>
        <v>DESCRIPTION DES TRAVAUX COURANTS FAIBLES</v>
      </c>
      <c r="D89" s="382"/>
      <c r="E89" s="383"/>
      <c r="F89" s="150"/>
      <c r="H89" s="166"/>
    </row>
    <row r="90" spans="1:8" s="18" customFormat="1" ht="13.5" thickTop="1" thickBot="1" x14ac:dyDescent="0.3">
      <c r="A90" s="263"/>
      <c r="B90" s="264"/>
      <c r="C90" s="64"/>
      <c r="D90" s="265"/>
      <c r="E90" s="266"/>
      <c r="F90" s="267"/>
    </row>
    <row r="91" spans="1:8" s="28" customFormat="1" ht="13.5" thickTop="1" x14ac:dyDescent="0.25">
      <c r="A91" s="268">
        <v>5.4999999999999991</v>
      </c>
      <c r="B91" s="189" t="s">
        <v>120</v>
      </c>
      <c r="C91" s="54"/>
      <c r="D91" s="92"/>
      <c r="E91" s="190"/>
      <c r="F91" s="93"/>
    </row>
    <row r="92" spans="1:8" s="18" customFormat="1" x14ac:dyDescent="0.25">
      <c r="A92" s="60">
        <v>5.5030000000000001</v>
      </c>
      <c r="B92" s="26" t="s">
        <v>122</v>
      </c>
      <c r="C92" s="14" t="s">
        <v>3</v>
      </c>
      <c r="D92" s="15">
        <v>3</v>
      </c>
      <c r="E92" s="27"/>
      <c r="F92" s="17"/>
    </row>
    <row r="93" spans="1:8" s="18" customFormat="1" x14ac:dyDescent="0.25">
      <c r="A93" s="60">
        <v>5.5080000000000018</v>
      </c>
      <c r="B93" s="26" t="s">
        <v>123</v>
      </c>
      <c r="C93" s="14" t="s">
        <v>3</v>
      </c>
      <c r="D93" s="15">
        <v>3</v>
      </c>
      <c r="E93" s="27"/>
      <c r="F93" s="17"/>
    </row>
    <row r="94" spans="1:8" s="18" customFormat="1" x14ac:dyDescent="0.25">
      <c r="A94" s="60">
        <v>5.5170000000000048</v>
      </c>
      <c r="B94" s="26" t="s">
        <v>124</v>
      </c>
      <c r="C94" s="14" t="s">
        <v>3</v>
      </c>
      <c r="D94" s="15">
        <v>1</v>
      </c>
      <c r="E94" s="27"/>
      <c r="F94" s="17"/>
    </row>
    <row r="95" spans="1:8" s="18" customFormat="1" ht="12.75" thickBot="1" x14ac:dyDescent="0.3">
      <c r="A95" s="269"/>
      <c r="B95" s="213"/>
      <c r="C95" s="15"/>
      <c r="D95" s="210"/>
      <c r="E95" s="211"/>
      <c r="F95" s="212"/>
    </row>
    <row r="96" spans="1:8" s="18" customFormat="1" ht="30.95" customHeight="1" thickTop="1" thickBot="1" x14ac:dyDescent="0.3">
      <c r="A96" s="45"/>
      <c r="B96" s="46"/>
      <c r="C96" s="381" t="str">
        <f>+B91</f>
        <v>DESCRIPTION DES TRAVAUX SECURITE</v>
      </c>
      <c r="D96" s="382"/>
      <c r="E96" s="383"/>
      <c r="F96" s="47"/>
    </row>
    <row r="97" spans="1:8" s="132" customFormat="1" ht="15.75" thickTop="1" thickBot="1" x14ac:dyDescent="0.3">
      <c r="A97" s="69" t="s">
        <v>10</v>
      </c>
      <c r="B97" s="70"/>
      <c r="C97" s="191"/>
      <c r="D97" s="192"/>
      <c r="E97" s="193"/>
      <c r="F97" s="194"/>
    </row>
    <row r="98" spans="1:8" ht="30" customHeight="1" thickTop="1" thickBot="1" x14ac:dyDescent="0.3">
      <c r="A98" s="384" t="s">
        <v>4</v>
      </c>
      <c r="B98" s="385"/>
      <c r="C98" s="385"/>
      <c r="D98" s="385"/>
      <c r="E98" s="386"/>
      <c r="F98" s="234"/>
    </row>
    <row r="99" spans="1:8" ht="15" customHeight="1" thickTop="1" x14ac:dyDescent="0.25">
      <c r="A99" s="195"/>
      <c r="E99" s="199"/>
      <c r="F99" s="139"/>
      <c r="H99" s="140"/>
    </row>
    <row r="100" spans="1:8" ht="12.75" x14ac:dyDescent="0.25">
      <c r="E100" s="199"/>
      <c r="F100" s="139"/>
      <c r="H100" s="140"/>
    </row>
    <row r="101" spans="1:8" customFormat="1" ht="12" customHeight="1" x14ac:dyDescent="0.25">
      <c r="A101" s="2" t="s">
        <v>12</v>
      </c>
      <c r="B101" s="2"/>
      <c r="C101" s="2"/>
      <c r="D101" s="80"/>
      <c r="E101" s="81"/>
      <c r="F101" s="82"/>
      <c r="G101" s="2"/>
    </row>
    <row r="102" spans="1:8" ht="12.75" x14ac:dyDescent="0.25">
      <c r="E102" s="199"/>
      <c r="F102" s="139"/>
      <c r="H102" s="140"/>
    </row>
    <row r="103" spans="1:8" x14ac:dyDescent="0.25">
      <c r="E103" s="199"/>
      <c r="F103" s="139"/>
    </row>
    <row r="104" spans="1:8" x14ac:dyDescent="0.25">
      <c r="E104" s="199"/>
      <c r="F104" s="139"/>
    </row>
    <row r="105" spans="1:8" x14ac:dyDescent="0.25">
      <c r="E105" s="199"/>
      <c r="F105" s="139"/>
    </row>
    <row r="106" spans="1:8" x14ac:dyDescent="0.25">
      <c r="E106" s="199"/>
      <c r="F106" s="139"/>
    </row>
    <row r="107" spans="1:8" x14ac:dyDescent="0.25">
      <c r="E107" s="199"/>
      <c r="F107" s="139"/>
    </row>
    <row r="108" spans="1:8" x14ac:dyDescent="0.25">
      <c r="E108" s="199"/>
      <c r="F108" s="139"/>
    </row>
    <row r="109" spans="1:8" x14ac:dyDescent="0.25">
      <c r="E109" s="199"/>
      <c r="F109" s="139"/>
    </row>
    <row r="110" spans="1:8" x14ac:dyDescent="0.25">
      <c r="E110" s="199"/>
      <c r="F110" s="139"/>
    </row>
    <row r="111" spans="1:8" x14ac:dyDescent="0.25">
      <c r="E111" s="199"/>
      <c r="F111" s="139"/>
    </row>
    <row r="112" spans="1:8" x14ac:dyDescent="0.25">
      <c r="E112" s="199"/>
      <c r="F112" s="139"/>
    </row>
    <row r="113" spans="5:6" x14ac:dyDescent="0.25">
      <c r="E113" s="199"/>
      <c r="F113" s="139"/>
    </row>
    <row r="114" spans="5:6" x14ac:dyDescent="0.25">
      <c r="E114" s="199"/>
      <c r="F114" s="139"/>
    </row>
    <row r="115" spans="5:6" x14ac:dyDescent="0.25">
      <c r="E115" s="199"/>
      <c r="F115" s="139"/>
    </row>
    <row r="116" spans="5:6" x14ac:dyDescent="0.25">
      <c r="E116" s="199"/>
      <c r="F116" s="139"/>
    </row>
    <row r="117" spans="5:6" x14ac:dyDescent="0.25">
      <c r="E117" s="199"/>
      <c r="F117" s="139"/>
    </row>
    <row r="118" spans="5:6" x14ac:dyDescent="0.25">
      <c r="E118" s="199"/>
      <c r="F118" s="139"/>
    </row>
    <row r="119" spans="5:6" x14ac:dyDescent="0.25">
      <c r="E119" s="199"/>
      <c r="F119" s="139"/>
    </row>
    <row r="120" spans="5:6" x14ac:dyDescent="0.25">
      <c r="E120" s="199"/>
      <c r="F120" s="139"/>
    </row>
    <row r="121" spans="5:6" x14ac:dyDescent="0.25">
      <c r="E121" s="199"/>
      <c r="F121" s="139"/>
    </row>
    <row r="122" spans="5:6" x14ac:dyDescent="0.25">
      <c r="E122" s="199"/>
      <c r="F122" s="139"/>
    </row>
    <row r="123" spans="5:6" x14ac:dyDescent="0.25">
      <c r="E123" s="199"/>
      <c r="F123" s="139"/>
    </row>
    <row r="124" spans="5:6" x14ac:dyDescent="0.25">
      <c r="E124" s="199"/>
      <c r="F124" s="139"/>
    </row>
    <row r="125" spans="5:6" x14ac:dyDescent="0.25">
      <c r="E125" s="199"/>
      <c r="F125" s="139"/>
    </row>
    <row r="126" spans="5:6" x14ac:dyDescent="0.25">
      <c r="E126" s="199"/>
      <c r="F126" s="139"/>
    </row>
    <row r="127" spans="5:6" x14ac:dyDescent="0.25">
      <c r="E127" s="199"/>
      <c r="F127" s="139"/>
    </row>
    <row r="128" spans="5:6" x14ac:dyDescent="0.25">
      <c r="E128" s="199"/>
      <c r="F128" s="139"/>
    </row>
    <row r="129" spans="5:6" x14ac:dyDescent="0.25">
      <c r="E129" s="199"/>
      <c r="F129" s="139"/>
    </row>
    <row r="130" spans="5:6" x14ac:dyDescent="0.25">
      <c r="E130" s="199"/>
      <c r="F130" s="139"/>
    </row>
    <row r="131" spans="5:6" x14ac:dyDescent="0.25">
      <c r="F131" s="201"/>
    </row>
    <row r="132" spans="5:6" x14ac:dyDescent="0.25">
      <c r="F132" s="201"/>
    </row>
    <row r="133" spans="5:6" x14ac:dyDescent="0.25">
      <c r="F133" s="201"/>
    </row>
    <row r="134" spans="5:6" x14ac:dyDescent="0.25">
      <c r="F134" s="201"/>
    </row>
    <row r="135" spans="5:6" x14ac:dyDescent="0.25">
      <c r="F135" s="201"/>
    </row>
    <row r="136" spans="5:6" x14ac:dyDescent="0.25">
      <c r="F136" s="201"/>
    </row>
    <row r="137" spans="5:6" x14ac:dyDescent="0.25">
      <c r="F137" s="201"/>
    </row>
    <row r="138" spans="5:6" x14ac:dyDescent="0.25">
      <c r="F138" s="201"/>
    </row>
    <row r="139" spans="5:6" x14ac:dyDescent="0.25">
      <c r="F139" s="201"/>
    </row>
    <row r="140" spans="5:6" x14ac:dyDescent="0.25">
      <c r="F140" s="201"/>
    </row>
    <row r="141" spans="5:6" x14ac:dyDescent="0.25">
      <c r="F141" s="201"/>
    </row>
    <row r="142" spans="5:6" x14ac:dyDescent="0.25">
      <c r="F142" s="201"/>
    </row>
    <row r="143" spans="5:6" x14ac:dyDescent="0.25">
      <c r="F143" s="201"/>
    </row>
    <row r="144" spans="5:6" x14ac:dyDescent="0.25">
      <c r="F144" s="201"/>
    </row>
    <row r="145" spans="6:6" x14ac:dyDescent="0.25">
      <c r="F145" s="201"/>
    </row>
    <row r="146" spans="6:6" x14ac:dyDescent="0.25">
      <c r="F146" s="201"/>
    </row>
    <row r="147" spans="6:6" x14ac:dyDescent="0.25">
      <c r="F147" s="201"/>
    </row>
    <row r="148" spans="6:6" x14ac:dyDescent="0.25">
      <c r="F148" s="201"/>
    </row>
    <row r="149" spans="6:6" x14ac:dyDescent="0.25">
      <c r="F149" s="201"/>
    </row>
    <row r="150" spans="6:6" x14ac:dyDescent="0.25">
      <c r="F150" s="201"/>
    </row>
    <row r="151" spans="6:6" x14ac:dyDescent="0.25">
      <c r="F151" s="201"/>
    </row>
    <row r="152" spans="6:6" x14ac:dyDescent="0.25">
      <c r="F152" s="201"/>
    </row>
    <row r="153" spans="6:6" x14ac:dyDescent="0.25">
      <c r="F153" s="201"/>
    </row>
    <row r="154" spans="6:6" x14ac:dyDescent="0.25">
      <c r="F154" s="201"/>
    </row>
    <row r="155" spans="6:6" x14ac:dyDescent="0.25">
      <c r="F155" s="201"/>
    </row>
    <row r="156" spans="6:6" x14ac:dyDescent="0.25">
      <c r="F156" s="201"/>
    </row>
    <row r="157" spans="6:6" x14ac:dyDescent="0.25">
      <c r="F157" s="201"/>
    </row>
    <row r="158" spans="6:6" x14ac:dyDescent="0.25">
      <c r="F158" s="201"/>
    </row>
    <row r="159" spans="6:6" x14ac:dyDescent="0.25">
      <c r="F159" s="201"/>
    </row>
    <row r="160" spans="6:6" x14ac:dyDescent="0.25">
      <c r="F160" s="201"/>
    </row>
    <row r="161" spans="6:6" x14ac:dyDescent="0.25">
      <c r="F161" s="201"/>
    </row>
    <row r="162" spans="6:6" x14ac:dyDescent="0.25">
      <c r="F162" s="201"/>
    </row>
    <row r="163" spans="6:6" x14ac:dyDescent="0.25">
      <c r="F163" s="201"/>
    </row>
    <row r="164" spans="6:6" x14ac:dyDescent="0.25">
      <c r="F164" s="201"/>
    </row>
    <row r="165" spans="6:6" x14ac:dyDescent="0.25">
      <c r="F165" s="201"/>
    </row>
    <row r="166" spans="6:6" x14ac:dyDescent="0.25">
      <c r="F166" s="201"/>
    </row>
    <row r="167" spans="6:6" x14ac:dyDescent="0.25">
      <c r="F167" s="201"/>
    </row>
    <row r="168" spans="6:6" x14ac:dyDescent="0.25">
      <c r="F168" s="201"/>
    </row>
    <row r="169" spans="6:6" x14ac:dyDescent="0.25">
      <c r="F169" s="201"/>
    </row>
    <row r="170" spans="6:6" x14ac:dyDescent="0.25">
      <c r="F170" s="201"/>
    </row>
    <row r="171" spans="6:6" x14ac:dyDescent="0.25">
      <c r="F171" s="201"/>
    </row>
    <row r="172" spans="6:6" x14ac:dyDescent="0.25">
      <c r="F172" s="201"/>
    </row>
    <row r="173" spans="6:6" x14ac:dyDescent="0.25">
      <c r="F173" s="201"/>
    </row>
    <row r="174" spans="6:6" x14ac:dyDescent="0.25">
      <c r="F174" s="201"/>
    </row>
    <row r="175" spans="6:6" x14ac:dyDescent="0.25">
      <c r="F175" s="201"/>
    </row>
    <row r="176" spans="6:6" x14ac:dyDescent="0.25">
      <c r="F176" s="201"/>
    </row>
    <row r="177" spans="6:6" x14ac:dyDescent="0.25">
      <c r="F177" s="201"/>
    </row>
    <row r="178" spans="6:6" x14ac:dyDescent="0.25">
      <c r="F178" s="201"/>
    </row>
    <row r="179" spans="6:6" x14ac:dyDescent="0.25">
      <c r="F179" s="201"/>
    </row>
    <row r="180" spans="6:6" x14ac:dyDescent="0.25">
      <c r="F180" s="201"/>
    </row>
    <row r="181" spans="6:6" x14ac:dyDescent="0.25">
      <c r="F181" s="201"/>
    </row>
    <row r="182" spans="6:6" x14ac:dyDescent="0.25">
      <c r="F182" s="201"/>
    </row>
    <row r="183" spans="6:6" x14ac:dyDescent="0.25">
      <c r="F183" s="201"/>
    </row>
    <row r="184" spans="6:6" x14ac:dyDescent="0.25">
      <c r="F184" s="201"/>
    </row>
    <row r="185" spans="6:6" x14ac:dyDescent="0.25">
      <c r="F185" s="201"/>
    </row>
    <row r="186" spans="6:6" x14ac:dyDescent="0.25">
      <c r="F186" s="201"/>
    </row>
    <row r="187" spans="6:6" x14ac:dyDescent="0.25">
      <c r="F187" s="201"/>
    </row>
    <row r="188" spans="6:6" x14ac:dyDescent="0.25">
      <c r="F188" s="201"/>
    </row>
    <row r="189" spans="6:6" x14ac:dyDescent="0.25">
      <c r="F189" s="201"/>
    </row>
    <row r="190" spans="6:6" x14ac:dyDescent="0.25">
      <c r="F190" s="201"/>
    </row>
    <row r="191" spans="6:6" x14ac:dyDescent="0.25">
      <c r="F191" s="201"/>
    </row>
    <row r="192" spans="6:6" x14ac:dyDescent="0.25">
      <c r="F192" s="201"/>
    </row>
    <row r="193" spans="6:6" x14ac:dyDescent="0.25">
      <c r="F193" s="201"/>
    </row>
    <row r="194" spans="6:6" x14ac:dyDescent="0.25">
      <c r="F194" s="201"/>
    </row>
    <row r="195" spans="6:6" x14ac:dyDescent="0.25">
      <c r="F195" s="201"/>
    </row>
    <row r="196" spans="6:6" x14ac:dyDescent="0.25">
      <c r="F196" s="201"/>
    </row>
    <row r="197" spans="6:6" x14ac:dyDescent="0.25">
      <c r="F197" s="201"/>
    </row>
    <row r="198" spans="6:6" x14ac:dyDescent="0.25">
      <c r="F198" s="201"/>
    </row>
    <row r="199" spans="6:6" x14ac:dyDescent="0.25">
      <c r="F199" s="201"/>
    </row>
    <row r="200" spans="6:6" x14ac:dyDescent="0.25">
      <c r="F200" s="201"/>
    </row>
    <row r="201" spans="6:6" x14ac:dyDescent="0.25">
      <c r="F201" s="201"/>
    </row>
    <row r="202" spans="6:6" x14ac:dyDescent="0.25">
      <c r="F202" s="201"/>
    </row>
    <row r="203" spans="6:6" x14ac:dyDescent="0.25">
      <c r="F203" s="201"/>
    </row>
    <row r="204" spans="6:6" x14ac:dyDescent="0.25">
      <c r="F204" s="201"/>
    </row>
    <row r="205" spans="6:6" x14ac:dyDescent="0.25">
      <c r="F205" s="201"/>
    </row>
    <row r="206" spans="6:6" x14ac:dyDescent="0.25">
      <c r="F206" s="201"/>
    </row>
    <row r="207" spans="6:6" x14ac:dyDescent="0.25">
      <c r="F207" s="201"/>
    </row>
    <row r="208" spans="6:6" x14ac:dyDescent="0.25">
      <c r="F208" s="201"/>
    </row>
    <row r="209" spans="6:6" x14ac:dyDescent="0.25">
      <c r="F209" s="201"/>
    </row>
    <row r="210" spans="6:6" x14ac:dyDescent="0.25">
      <c r="F210" s="201"/>
    </row>
    <row r="211" spans="6:6" x14ac:dyDescent="0.25">
      <c r="F211" s="201"/>
    </row>
    <row r="212" spans="6:6" x14ac:dyDescent="0.25">
      <c r="F212" s="201"/>
    </row>
    <row r="213" spans="6:6" x14ac:dyDescent="0.25">
      <c r="F213" s="201"/>
    </row>
    <row r="214" spans="6:6" x14ac:dyDescent="0.25">
      <c r="F214" s="201"/>
    </row>
    <row r="215" spans="6:6" x14ac:dyDescent="0.25">
      <c r="F215" s="201"/>
    </row>
    <row r="216" spans="6:6" x14ac:dyDescent="0.25">
      <c r="F216" s="201"/>
    </row>
    <row r="217" spans="6:6" x14ac:dyDescent="0.25">
      <c r="F217" s="201"/>
    </row>
    <row r="218" spans="6:6" x14ac:dyDescent="0.25">
      <c r="F218" s="201"/>
    </row>
    <row r="219" spans="6:6" x14ac:dyDescent="0.25">
      <c r="F219" s="201"/>
    </row>
    <row r="220" spans="6:6" x14ac:dyDescent="0.25">
      <c r="F220" s="201"/>
    </row>
    <row r="221" spans="6:6" x14ac:dyDescent="0.25">
      <c r="F221" s="201"/>
    </row>
    <row r="222" spans="6:6" x14ac:dyDescent="0.25">
      <c r="F222" s="201"/>
    </row>
    <row r="223" spans="6:6" x14ac:dyDescent="0.25">
      <c r="F223" s="201"/>
    </row>
    <row r="224" spans="6:6" x14ac:dyDescent="0.25">
      <c r="F224" s="201"/>
    </row>
    <row r="225" spans="6:6" x14ac:dyDescent="0.25">
      <c r="F225" s="201"/>
    </row>
    <row r="226" spans="6:6" x14ac:dyDescent="0.25">
      <c r="F226" s="201"/>
    </row>
    <row r="227" spans="6:6" x14ac:dyDescent="0.25">
      <c r="F227" s="201"/>
    </row>
    <row r="228" spans="6:6" x14ac:dyDescent="0.25">
      <c r="F228" s="201"/>
    </row>
    <row r="229" spans="6:6" x14ac:dyDescent="0.25">
      <c r="F229" s="201"/>
    </row>
    <row r="230" spans="6:6" x14ac:dyDescent="0.25">
      <c r="F230" s="201"/>
    </row>
    <row r="231" spans="6:6" x14ac:dyDescent="0.25">
      <c r="F231" s="201"/>
    </row>
    <row r="232" spans="6:6" x14ac:dyDescent="0.25">
      <c r="F232" s="201"/>
    </row>
    <row r="233" spans="6:6" x14ac:dyDescent="0.25">
      <c r="F233" s="201"/>
    </row>
    <row r="234" spans="6:6" x14ac:dyDescent="0.25">
      <c r="F234" s="201"/>
    </row>
    <row r="235" spans="6:6" x14ac:dyDescent="0.25">
      <c r="F235" s="201"/>
    </row>
    <row r="236" spans="6:6" x14ac:dyDescent="0.25">
      <c r="F236" s="201"/>
    </row>
    <row r="237" spans="6:6" x14ac:dyDescent="0.25">
      <c r="F237" s="201"/>
    </row>
    <row r="238" spans="6:6" x14ac:dyDescent="0.25">
      <c r="F238" s="201"/>
    </row>
    <row r="239" spans="6:6" x14ac:dyDescent="0.25">
      <c r="F239" s="201"/>
    </row>
    <row r="240" spans="6:6" x14ac:dyDescent="0.25">
      <c r="F240" s="201"/>
    </row>
    <row r="241" spans="6:6" x14ac:dyDescent="0.25">
      <c r="F241" s="201"/>
    </row>
    <row r="242" spans="6:6" x14ac:dyDescent="0.25">
      <c r="F242" s="201"/>
    </row>
    <row r="243" spans="6:6" x14ac:dyDescent="0.25">
      <c r="F243" s="201"/>
    </row>
    <row r="244" spans="6:6" x14ac:dyDescent="0.25">
      <c r="F244" s="201"/>
    </row>
    <row r="245" spans="6:6" x14ac:dyDescent="0.25">
      <c r="F245" s="201"/>
    </row>
    <row r="246" spans="6:6" x14ac:dyDescent="0.25">
      <c r="F246" s="201"/>
    </row>
    <row r="247" spans="6:6" x14ac:dyDescent="0.25">
      <c r="F247" s="201"/>
    </row>
    <row r="248" spans="6:6" x14ac:dyDescent="0.25">
      <c r="F248" s="201"/>
    </row>
    <row r="249" spans="6:6" x14ac:dyDescent="0.25">
      <c r="F249" s="201"/>
    </row>
    <row r="250" spans="6:6" x14ac:dyDescent="0.25">
      <c r="F250" s="201"/>
    </row>
    <row r="251" spans="6:6" x14ac:dyDescent="0.25">
      <c r="F251" s="201"/>
    </row>
    <row r="252" spans="6:6" x14ac:dyDescent="0.25">
      <c r="F252" s="201"/>
    </row>
    <row r="253" spans="6:6" x14ac:dyDescent="0.25">
      <c r="F253" s="201"/>
    </row>
    <row r="254" spans="6:6" x14ac:dyDescent="0.25">
      <c r="F254" s="201"/>
    </row>
    <row r="255" spans="6:6" x14ac:dyDescent="0.25">
      <c r="F255" s="201"/>
    </row>
    <row r="256" spans="6:6" x14ac:dyDescent="0.25">
      <c r="F256" s="201"/>
    </row>
    <row r="257" spans="6:6" x14ac:dyDescent="0.25">
      <c r="F257" s="201"/>
    </row>
    <row r="258" spans="6:6" x14ac:dyDescent="0.25">
      <c r="F258" s="201"/>
    </row>
    <row r="259" spans="6:6" x14ac:dyDescent="0.25">
      <c r="F259" s="201"/>
    </row>
    <row r="260" spans="6:6" x14ac:dyDescent="0.25">
      <c r="F260" s="201"/>
    </row>
    <row r="261" spans="6:6" x14ac:dyDescent="0.25">
      <c r="F261" s="201"/>
    </row>
    <row r="262" spans="6:6" x14ac:dyDescent="0.25">
      <c r="F262" s="201"/>
    </row>
    <row r="263" spans="6:6" x14ac:dyDescent="0.25">
      <c r="F263" s="201"/>
    </row>
    <row r="264" spans="6:6" x14ac:dyDescent="0.25">
      <c r="F264" s="201"/>
    </row>
    <row r="265" spans="6:6" x14ac:dyDescent="0.25">
      <c r="F265" s="201"/>
    </row>
    <row r="266" spans="6:6" x14ac:dyDescent="0.25">
      <c r="F266" s="201"/>
    </row>
    <row r="267" spans="6:6" x14ac:dyDescent="0.25">
      <c r="F267" s="201"/>
    </row>
    <row r="268" spans="6:6" x14ac:dyDescent="0.25">
      <c r="F268" s="201"/>
    </row>
    <row r="269" spans="6:6" x14ac:dyDescent="0.25">
      <c r="F269" s="201"/>
    </row>
    <row r="270" spans="6:6" x14ac:dyDescent="0.25">
      <c r="F270" s="201"/>
    </row>
    <row r="271" spans="6:6" x14ac:dyDescent="0.25">
      <c r="F271" s="201"/>
    </row>
    <row r="272" spans="6:6" x14ac:dyDescent="0.25">
      <c r="F272" s="201"/>
    </row>
    <row r="273" spans="6:6" x14ac:dyDescent="0.25">
      <c r="F273" s="201"/>
    </row>
    <row r="274" spans="6:6" x14ac:dyDescent="0.25">
      <c r="F274" s="201"/>
    </row>
    <row r="275" spans="6:6" x14ac:dyDescent="0.25">
      <c r="F275" s="201"/>
    </row>
    <row r="276" spans="6:6" x14ac:dyDescent="0.25">
      <c r="F276" s="201"/>
    </row>
    <row r="277" spans="6:6" x14ac:dyDescent="0.25">
      <c r="F277" s="201"/>
    </row>
    <row r="278" spans="6:6" x14ac:dyDescent="0.25">
      <c r="F278" s="201"/>
    </row>
    <row r="279" spans="6:6" x14ac:dyDescent="0.25">
      <c r="F279" s="201"/>
    </row>
    <row r="280" spans="6:6" x14ac:dyDescent="0.25">
      <c r="F280" s="201"/>
    </row>
    <row r="281" spans="6:6" x14ac:dyDescent="0.25">
      <c r="F281" s="201"/>
    </row>
    <row r="282" spans="6:6" x14ac:dyDescent="0.25">
      <c r="F282" s="201"/>
    </row>
    <row r="283" spans="6:6" x14ac:dyDescent="0.25">
      <c r="F283" s="201"/>
    </row>
    <row r="284" spans="6:6" x14ac:dyDescent="0.25">
      <c r="F284" s="201"/>
    </row>
    <row r="285" spans="6:6" x14ac:dyDescent="0.25">
      <c r="F285" s="201"/>
    </row>
    <row r="286" spans="6:6" x14ac:dyDescent="0.25">
      <c r="F286" s="201"/>
    </row>
    <row r="287" spans="6:6" x14ac:dyDescent="0.25">
      <c r="F287" s="201"/>
    </row>
    <row r="288" spans="6:6" x14ac:dyDescent="0.25">
      <c r="F288" s="201"/>
    </row>
    <row r="289" spans="6:6" x14ac:dyDescent="0.25">
      <c r="F289" s="201"/>
    </row>
    <row r="290" spans="6:6" x14ac:dyDescent="0.25">
      <c r="F290" s="201"/>
    </row>
    <row r="291" spans="6:6" x14ac:dyDescent="0.25">
      <c r="F291" s="201"/>
    </row>
    <row r="292" spans="6:6" x14ac:dyDescent="0.25">
      <c r="F292" s="201"/>
    </row>
    <row r="293" spans="6:6" x14ac:dyDescent="0.25">
      <c r="F293" s="201"/>
    </row>
    <row r="294" spans="6:6" x14ac:dyDescent="0.25">
      <c r="F294" s="201"/>
    </row>
    <row r="295" spans="6:6" x14ac:dyDescent="0.25">
      <c r="F295" s="201"/>
    </row>
    <row r="296" spans="6:6" x14ac:dyDescent="0.25">
      <c r="F296" s="201"/>
    </row>
    <row r="297" spans="6:6" x14ac:dyDescent="0.25">
      <c r="F297" s="201"/>
    </row>
    <row r="298" spans="6:6" x14ac:dyDescent="0.25">
      <c r="F298" s="201"/>
    </row>
    <row r="299" spans="6:6" x14ac:dyDescent="0.25">
      <c r="F299" s="201"/>
    </row>
    <row r="300" spans="6:6" x14ac:dyDescent="0.25">
      <c r="F300" s="201"/>
    </row>
    <row r="301" spans="6:6" x14ac:dyDescent="0.25">
      <c r="F301" s="201"/>
    </row>
    <row r="302" spans="6:6" x14ac:dyDescent="0.25">
      <c r="F302" s="201"/>
    </row>
    <row r="303" spans="6:6" x14ac:dyDescent="0.25">
      <c r="F303" s="201"/>
    </row>
    <row r="304" spans="6:6" x14ac:dyDescent="0.25">
      <c r="F304" s="201"/>
    </row>
    <row r="305" spans="6:6" x14ac:dyDescent="0.25">
      <c r="F305" s="201"/>
    </row>
    <row r="306" spans="6:6" x14ac:dyDescent="0.25">
      <c r="F306" s="201"/>
    </row>
    <row r="307" spans="6:6" x14ac:dyDescent="0.25">
      <c r="F307" s="201"/>
    </row>
    <row r="308" spans="6:6" x14ac:dyDescent="0.25">
      <c r="F308" s="201"/>
    </row>
    <row r="309" spans="6:6" x14ac:dyDescent="0.25">
      <c r="F309" s="201"/>
    </row>
    <row r="310" spans="6:6" x14ac:dyDescent="0.25">
      <c r="F310" s="201"/>
    </row>
    <row r="311" spans="6:6" x14ac:dyDescent="0.25">
      <c r="F311" s="201"/>
    </row>
    <row r="312" spans="6:6" x14ac:dyDescent="0.25">
      <c r="F312" s="201"/>
    </row>
    <row r="313" spans="6:6" x14ac:dyDescent="0.25">
      <c r="F313" s="201"/>
    </row>
    <row r="314" spans="6:6" x14ac:dyDescent="0.25">
      <c r="F314" s="201"/>
    </row>
    <row r="315" spans="6:6" x14ac:dyDescent="0.25">
      <c r="F315" s="201"/>
    </row>
    <row r="316" spans="6:6" x14ac:dyDescent="0.25">
      <c r="F316" s="201"/>
    </row>
    <row r="317" spans="6:6" x14ac:dyDescent="0.25">
      <c r="F317" s="201"/>
    </row>
    <row r="318" spans="6:6" x14ac:dyDescent="0.25">
      <c r="F318" s="201"/>
    </row>
    <row r="319" spans="6:6" x14ac:dyDescent="0.25">
      <c r="F319" s="201"/>
    </row>
    <row r="320" spans="6:6" x14ac:dyDescent="0.25">
      <c r="F320" s="201"/>
    </row>
    <row r="321" spans="6:6" x14ac:dyDescent="0.25">
      <c r="F321" s="201"/>
    </row>
    <row r="322" spans="6:6" x14ac:dyDescent="0.25">
      <c r="F322" s="201"/>
    </row>
    <row r="323" spans="6:6" x14ac:dyDescent="0.25">
      <c r="F323" s="201"/>
    </row>
    <row r="324" spans="6:6" x14ac:dyDescent="0.25">
      <c r="F324" s="201"/>
    </row>
  </sheetData>
  <mergeCells count="12">
    <mergeCell ref="A98:E98"/>
    <mergeCell ref="A1:F1"/>
    <mergeCell ref="A2:F2"/>
    <mergeCell ref="A3:F3"/>
    <mergeCell ref="A4:F4"/>
    <mergeCell ref="E8:F8"/>
    <mergeCell ref="E9:F9"/>
    <mergeCell ref="C33:E33"/>
    <mergeCell ref="B35:B39"/>
    <mergeCell ref="C73:E73"/>
    <mergeCell ref="C89:E89"/>
    <mergeCell ref="C96:E96"/>
  </mergeCells>
  <conditionalFormatting sqref="E11:E12">
    <cfRule type="cellIs" dxfId="84" priority="2" operator="equal">
      <formula>0</formula>
    </cfRule>
  </conditionalFormatting>
  <conditionalFormatting sqref="E45">
    <cfRule type="cellIs" dxfId="83" priority="3" operator="equal">
      <formula>0</formula>
    </cfRule>
  </conditionalFormatting>
  <conditionalFormatting sqref="E49:E50 E52:E54 E58:E59 E61:E63 E66:E67 E70:E71">
    <cfRule type="cellIs" dxfId="82" priority="4" operator="equal">
      <formula>0</formula>
    </cfRule>
  </conditionalFormatting>
  <conditionalFormatting sqref="E77:E78 E80 E83:E84 E87">
    <cfRule type="cellIs" dxfId="81" priority="5" operator="equal">
      <formula>0</formula>
    </cfRule>
  </conditionalFormatting>
  <conditionalFormatting sqref="E92:E94">
    <cfRule type="cellIs" dxfId="80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2" manualBreakCount="2">
    <brk id="46" max="5" man="1"/>
    <brk id="9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9D64B-9785-4B61-AAD8-A3E86ECD2E3B}">
  <sheetPr>
    <pageSetUpPr fitToPage="1"/>
  </sheetPr>
  <dimension ref="A1:M219"/>
  <sheetViews>
    <sheetView zoomScaleNormal="100" zoomScaleSheetLayoutView="100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133" customWidth="1"/>
    <col min="6" max="6" width="17.7109375" style="288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4" customFormat="1" ht="33.950000000000003" customHeight="1" thickTop="1" thickBot="1" x14ac:dyDescent="0.3">
      <c r="A3" s="387" t="s">
        <v>284</v>
      </c>
      <c r="B3" s="388"/>
      <c r="C3" s="388"/>
      <c r="D3" s="388"/>
      <c r="E3" s="388"/>
      <c r="F3" s="389"/>
    </row>
    <row r="4" spans="1:13" s="4" customFormat="1" ht="33.950000000000003" customHeight="1" thickTop="1" thickBot="1" x14ac:dyDescent="0.3">
      <c r="A4" s="416" t="s">
        <v>7</v>
      </c>
      <c r="B4" s="417"/>
      <c r="C4" s="417"/>
      <c r="D4" s="417"/>
      <c r="E4" s="417"/>
      <c r="F4" s="418"/>
      <c r="G4" s="5"/>
      <c r="H4" s="5"/>
      <c r="I4" s="5"/>
      <c r="J4" s="5"/>
    </row>
    <row r="5" spans="1:13" s="11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2"/>
      <c r="B6" s="13"/>
      <c r="C6" s="14"/>
      <c r="D6" s="15"/>
      <c r="E6" s="16"/>
      <c r="F6" s="270"/>
    </row>
    <row r="7" spans="1:13" ht="15" customHeight="1" x14ac:dyDescent="0.25">
      <c r="A7" s="19">
        <v>5.0999999999999996</v>
      </c>
      <c r="B7" s="20" t="s">
        <v>19</v>
      </c>
      <c r="C7" s="14"/>
      <c r="D7" s="15"/>
      <c r="E7" s="16"/>
      <c r="F7" s="270"/>
    </row>
    <row r="8" spans="1:13" customFormat="1" ht="12" customHeight="1" x14ac:dyDescent="0.25">
      <c r="A8" s="21">
        <f t="shared" ref="A8:A13" si="0"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 t="shared" si="0"/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s="28" customFormat="1" ht="24" x14ac:dyDescent="0.25">
      <c r="A10" s="60">
        <f t="shared" si="0"/>
        <v>5.1030000000000006</v>
      </c>
      <c r="B10" s="26" t="s">
        <v>24</v>
      </c>
      <c r="C10" s="14" t="s">
        <v>25</v>
      </c>
      <c r="D10" s="15">
        <v>1</v>
      </c>
      <c r="E10" s="27"/>
      <c r="F10" s="270"/>
    </row>
    <row r="11" spans="1:13" s="28" customFormat="1" ht="12.75" x14ac:dyDescent="0.25">
      <c r="A11" s="60">
        <f t="shared" si="0"/>
        <v>5.104000000000001</v>
      </c>
      <c r="B11" s="26" t="s">
        <v>26</v>
      </c>
      <c r="C11" s="14"/>
      <c r="D11" s="15"/>
      <c r="E11" s="16"/>
      <c r="F11" s="270"/>
    </row>
    <row r="12" spans="1:13" s="28" customFormat="1" ht="24" x14ac:dyDescent="0.25">
      <c r="A12" s="60">
        <f t="shared" si="0"/>
        <v>5.1050000000000013</v>
      </c>
      <c r="B12" s="30" t="s">
        <v>27</v>
      </c>
      <c r="C12" s="14" t="s">
        <v>25</v>
      </c>
      <c r="D12" s="15">
        <v>1</v>
      </c>
      <c r="E12" s="27"/>
      <c r="F12" s="270"/>
    </row>
    <row r="13" spans="1:13" s="28" customFormat="1" ht="12.75" x14ac:dyDescent="0.25">
      <c r="A13" s="60">
        <f t="shared" si="0"/>
        <v>5.1060000000000016</v>
      </c>
      <c r="B13" s="30" t="s">
        <v>28</v>
      </c>
      <c r="C13" s="14" t="s">
        <v>25</v>
      </c>
      <c r="D13" s="15">
        <v>1</v>
      </c>
      <c r="E13" s="27"/>
      <c r="F13" s="270"/>
    </row>
    <row r="14" spans="1:13" ht="15" customHeight="1" x14ac:dyDescent="0.25">
      <c r="A14" s="32"/>
      <c r="B14" s="30"/>
      <c r="C14" s="14"/>
      <c r="D14" s="15"/>
      <c r="E14" s="16"/>
      <c r="F14" s="270"/>
    </row>
    <row r="15" spans="1:13" customFormat="1" ht="12" customHeight="1" x14ac:dyDescent="0.25">
      <c r="A15" s="33"/>
      <c r="B15" s="34" t="s">
        <v>29</v>
      </c>
      <c r="C15" s="35"/>
      <c r="D15" s="36"/>
      <c r="E15" s="37"/>
      <c r="F15" s="271"/>
    </row>
    <row r="16" spans="1:13" customFormat="1" ht="12" customHeight="1" x14ac:dyDescent="0.25">
      <c r="A16" s="33"/>
      <c r="B16" s="34" t="s">
        <v>30</v>
      </c>
      <c r="C16" s="35"/>
      <c r="D16" s="36"/>
      <c r="E16" s="37"/>
      <c r="F16" s="271"/>
    </row>
    <row r="17" spans="1:6" customFormat="1" ht="12" customHeight="1" x14ac:dyDescent="0.25">
      <c r="A17" s="33"/>
      <c r="B17" s="34" t="s">
        <v>31</v>
      </c>
      <c r="C17" s="35"/>
      <c r="D17" s="36"/>
      <c r="E17" s="37"/>
      <c r="F17" s="271"/>
    </row>
    <row r="18" spans="1:6" customFormat="1" ht="12" customHeight="1" x14ac:dyDescent="0.25">
      <c r="A18" s="33"/>
      <c r="B18" s="34" t="s">
        <v>32</v>
      </c>
      <c r="C18" s="39"/>
      <c r="D18" s="24"/>
      <c r="E18" s="29"/>
      <c r="F18" s="272"/>
    </row>
    <row r="19" spans="1:6" customFormat="1" ht="12" customHeight="1" x14ac:dyDescent="0.25">
      <c r="A19" s="33"/>
      <c r="B19" s="34" t="s">
        <v>33</v>
      </c>
      <c r="C19" s="35"/>
      <c r="D19" s="36"/>
      <c r="E19" s="37"/>
      <c r="F19" s="271"/>
    </row>
    <row r="20" spans="1:6" customFormat="1" ht="12" customHeight="1" x14ac:dyDescent="0.25">
      <c r="A20" s="33"/>
      <c r="B20" s="34" t="s">
        <v>34</v>
      </c>
      <c r="C20" s="35"/>
      <c r="D20" s="36"/>
      <c r="E20" s="37"/>
      <c r="F20" s="271"/>
    </row>
    <row r="21" spans="1:6" customFormat="1" ht="12" customHeight="1" x14ac:dyDescent="0.25">
      <c r="A21" s="33"/>
      <c r="B21" s="34" t="s">
        <v>35</v>
      </c>
      <c r="C21" s="35"/>
      <c r="D21" s="36"/>
      <c r="E21" s="37"/>
      <c r="F21" s="271"/>
    </row>
    <row r="22" spans="1:6" customFormat="1" ht="12" customHeight="1" x14ac:dyDescent="0.25">
      <c r="A22" s="33"/>
      <c r="B22" s="34" t="s">
        <v>36</v>
      </c>
      <c r="C22" s="35"/>
      <c r="D22" s="36"/>
      <c r="E22" s="37"/>
      <c r="F22" s="271"/>
    </row>
    <row r="23" spans="1:6" customFormat="1" ht="12" customHeight="1" x14ac:dyDescent="0.25">
      <c r="A23" s="33"/>
      <c r="B23" s="34" t="s">
        <v>37</v>
      </c>
      <c r="C23" s="35"/>
      <c r="D23" s="36"/>
      <c r="E23" s="37"/>
      <c r="F23" s="271"/>
    </row>
    <row r="24" spans="1:6" customFormat="1" ht="12" customHeight="1" x14ac:dyDescent="0.25">
      <c r="A24" s="33"/>
      <c r="B24" s="34" t="s">
        <v>38</v>
      </c>
      <c r="C24" s="35"/>
      <c r="D24" s="36"/>
      <c r="E24" s="37"/>
      <c r="F24" s="271"/>
    </row>
    <row r="25" spans="1:6" customFormat="1" ht="12" customHeight="1" x14ac:dyDescent="0.25">
      <c r="A25" s="33"/>
      <c r="B25" s="34" t="s">
        <v>39</v>
      </c>
      <c r="C25" s="35"/>
      <c r="D25" s="36"/>
      <c r="E25" s="37"/>
      <c r="F25" s="271"/>
    </row>
    <row r="26" spans="1:6" customFormat="1" ht="12" customHeight="1" x14ac:dyDescent="0.25">
      <c r="A26" s="33"/>
      <c r="B26" s="34" t="s">
        <v>40</v>
      </c>
      <c r="C26" s="35"/>
      <c r="D26" s="36"/>
      <c r="E26" s="37"/>
      <c r="F26" s="271"/>
    </row>
    <row r="27" spans="1:6" customFormat="1" ht="12" customHeight="1" x14ac:dyDescent="0.25">
      <c r="A27" s="33"/>
      <c r="B27" s="34" t="s">
        <v>41</v>
      </c>
      <c r="C27" s="35"/>
      <c r="D27" s="36"/>
      <c r="E27" s="37"/>
      <c r="F27" s="271"/>
    </row>
    <row r="28" spans="1:6" customFormat="1" ht="12" customHeight="1" x14ac:dyDescent="0.25">
      <c r="A28" s="33"/>
      <c r="B28" s="34" t="s">
        <v>42</v>
      </c>
      <c r="C28" s="35"/>
      <c r="D28" s="36"/>
      <c r="E28" s="37"/>
      <c r="F28" s="271"/>
    </row>
    <row r="29" spans="1:6" customFormat="1" ht="12" customHeight="1" x14ac:dyDescent="0.25">
      <c r="A29" s="33"/>
      <c r="B29" s="34" t="s">
        <v>43</v>
      </c>
      <c r="C29" s="35"/>
      <c r="D29" s="36"/>
      <c r="E29" s="37"/>
      <c r="F29" s="271"/>
    </row>
    <row r="30" spans="1:6" customFormat="1" ht="12" customHeight="1" x14ac:dyDescent="0.25">
      <c r="A30" s="33"/>
      <c r="B30" s="34" t="s">
        <v>44</v>
      </c>
      <c r="C30" s="35"/>
      <c r="D30" s="36"/>
      <c r="E30" s="37"/>
      <c r="F30" s="271"/>
    </row>
    <row r="31" spans="1:6" customFormat="1" ht="12" customHeight="1" x14ac:dyDescent="0.25">
      <c r="A31" s="33"/>
      <c r="B31" s="34" t="s">
        <v>45</v>
      </c>
      <c r="C31" s="35"/>
      <c r="D31" s="36"/>
      <c r="E31" s="37"/>
      <c r="F31" s="271"/>
    </row>
    <row r="32" spans="1:6" customFormat="1" ht="12" customHeight="1" x14ac:dyDescent="0.25">
      <c r="A32" s="33"/>
      <c r="B32" s="34" t="s">
        <v>46</v>
      </c>
      <c r="C32" s="35"/>
      <c r="D32" s="36"/>
      <c r="E32" s="37"/>
      <c r="F32" s="271"/>
    </row>
    <row r="33" spans="1:6" ht="15" customHeight="1" thickBot="1" x14ac:dyDescent="0.3">
      <c r="A33" s="273"/>
      <c r="B33" s="274"/>
      <c r="C33" s="41"/>
      <c r="D33" s="42"/>
      <c r="E33" s="43"/>
      <c r="F33" s="275"/>
    </row>
    <row r="34" spans="1:6" ht="26.1" customHeight="1" thickTop="1" thickBot="1" x14ac:dyDescent="0.3">
      <c r="A34" s="45"/>
      <c r="B34" s="46"/>
      <c r="C34" s="375" t="s">
        <v>19</v>
      </c>
      <c r="D34" s="376"/>
      <c r="E34" s="377"/>
      <c r="F34" s="47"/>
    </row>
    <row r="35" spans="1:6" ht="15" customHeight="1" thickTop="1" thickBot="1" x14ac:dyDescent="0.3">
      <c r="A35" s="32"/>
      <c r="B35" s="40"/>
      <c r="C35" s="48"/>
      <c r="D35" s="49"/>
      <c r="E35" s="50"/>
      <c r="F35" s="276"/>
    </row>
    <row r="36" spans="1:6" customFormat="1" ht="12" customHeight="1" thickTop="1" x14ac:dyDescent="0.25">
      <c r="A36" s="33"/>
      <c r="B36" s="378" t="s">
        <v>47</v>
      </c>
      <c r="C36" s="39"/>
      <c r="D36" s="24"/>
      <c r="E36" s="29"/>
      <c r="F36" s="25"/>
    </row>
    <row r="37" spans="1:6" customFormat="1" ht="12" customHeight="1" x14ac:dyDescent="0.25">
      <c r="A37" s="33"/>
      <c r="B37" s="379"/>
      <c r="C37" s="39"/>
      <c r="D37" s="24"/>
      <c r="E37" s="29"/>
      <c r="F37" s="25"/>
    </row>
    <row r="38" spans="1:6" customFormat="1" ht="12" customHeight="1" x14ac:dyDescent="0.25">
      <c r="A38" s="33"/>
      <c r="B38" s="379"/>
      <c r="C38" s="39"/>
      <c r="D38" s="24"/>
      <c r="E38" s="29"/>
      <c r="F38" s="25"/>
    </row>
    <row r="39" spans="1:6" customFormat="1" ht="12" customHeight="1" x14ac:dyDescent="0.25">
      <c r="A39" s="33" t="s">
        <v>10</v>
      </c>
      <c r="B39" s="379"/>
      <c r="C39" s="39"/>
      <c r="D39" s="24"/>
      <c r="E39" s="29"/>
      <c r="F39" s="25"/>
    </row>
    <row r="40" spans="1:6" customFormat="1" ht="12" customHeight="1" thickBot="1" x14ac:dyDescent="0.3">
      <c r="A40" s="33"/>
      <c r="B40" s="380"/>
      <c r="C40" s="39"/>
      <c r="D40" s="24"/>
      <c r="E40" s="29"/>
      <c r="F40" s="25"/>
    </row>
    <row r="41" spans="1:6" s="28" customFormat="1" ht="13.5" thickTop="1" x14ac:dyDescent="0.2">
      <c r="A41" s="277"/>
      <c r="B41" s="278"/>
      <c r="C41" s="14"/>
      <c r="D41" s="15"/>
      <c r="E41" s="16"/>
      <c r="F41" s="270"/>
    </row>
    <row r="42" spans="1:6" s="28" customFormat="1" ht="24" customHeight="1" x14ac:dyDescent="0.25">
      <c r="A42" s="19">
        <f>+A7+0.1</f>
        <v>5.1999999999999993</v>
      </c>
      <c r="B42" s="20" t="s">
        <v>48</v>
      </c>
      <c r="C42" s="14"/>
      <c r="D42" s="15"/>
      <c r="E42" s="16"/>
      <c r="F42" s="17"/>
    </row>
    <row r="43" spans="1:6" s="28" customFormat="1" ht="12.75" x14ac:dyDescent="0.25">
      <c r="A43" s="60">
        <f>+A42+0.001</f>
        <v>5.2009999999999996</v>
      </c>
      <c r="B43" s="40" t="s">
        <v>49</v>
      </c>
      <c r="C43" s="14"/>
      <c r="D43" s="15"/>
      <c r="E43" s="16"/>
      <c r="F43" s="270"/>
    </row>
    <row r="44" spans="1:6" s="28" customFormat="1" ht="12.75" x14ac:dyDescent="0.25">
      <c r="A44" s="56"/>
      <c r="B44" s="26" t="s">
        <v>50</v>
      </c>
      <c r="C44" s="14" t="s">
        <v>25</v>
      </c>
      <c r="D44" s="15">
        <v>1</v>
      </c>
      <c r="E44" s="27"/>
      <c r="F44" s="270"/>
    </row>
    <row r="45" spans="1:6" s="28" customFormat="1" ht="12.75" x14ac:dyDescent="0.25">
      <c r="A45" s="56"/>
      <c r="B45" s="26" t="s">
        <v>51</v>
      </c>
      <c r="C45" s="14" t="s">
        <v>25</v>
      </c>
      <c r="D45" s="15">
        <v>1</v>
      </c>
      <c r="E45" s="27"/>
      <c r="F45" s="270"/>
    </row>
    <row r="46" spans="1:6" s="28" customFormat="1" ht="12.75" x14ac:dyDescent="0.25">
      <c r="A46" s="56"/>
      <c r="B46" s="26" t="s">
        <v>60</v>
      </c>
      <c r="C46" s="14" t="s">
        <v>25</v>
      </c>
      <c r="D46" s="15">
        <v>1</v>
      </c>
      <c r="E46" s="27"/>
      <c r="F46" s="270"/>
    </row>
    <row r="47" spans="1:6" s="28" customFormat="1" ht="12.75" x14ac:dyDescent="0.25">
      <c r="A47" s="56"/>
      <c r="B47" s="26" t="s">
        <v>61</v>
      </c>
      <c r="C47" s="14" t="s">
        <v>25</v>
      </c>
      <c r="D47" s="15">
        <v>1</v>
      </c>
      <c r="E47" s="27"/>
      <c r="F47" s="270"/>
    </row>
    <row r="48" spans="1:6" s="57" customFormat="1" ht="15" customHeight="1" x14ac:dyDescent="0.25">
      <c r="A48" s="60">
        <f>'[1]Batiment A'!B32</f>
        <v>5.202</v>
      </c>
      <c r="B48" s="40" t="s">
        <v>62</v>
      </c>
      <c r="C48" s="14"/>
      <c r="D48" s="15"/>
      <c r="E48" s="16"/>
      <c r="F48" s="270"/>
    </row>
    <row r="49" spans="1:8" s="57" customFormat="1" ht="15" x14ac:dyDescent="0.25">
      <c r="A49" s="56"/>
      <c r="B49" s="26" t="s">
        <v>63</v>
      </c>
      <c r="C49" s="14"/>
      <c r="D49" s="15"/>
      <c r="E49" s="16"/>
      <c r="F49" s="270"/>
    </row>
    <row r="50" spans="1:8" s="57" customFormat="1" ht="15" x14ac:dyDescent="0.2">
      <c r="A50" s="95"/>
      <c r="B50" s="30" t="s">
        <v>285</v>
      </c>
      <c r="C50" s="14" t="s">
        <v>25</v>
      </c>
      <c r="D50" s="15">
        <v>1</v>
      </c>
      <c r="E50" s="27"/>
      <c r="F50" s="270"/>
    </row>
    <row r="51" spans="1:8" s="57" customFormat="1" ht="15.75" thickBot="1" x14ac:dyDescent="0.25">
      <c r="A51" s="89"/>
      <c r="B51" s="90"/>
      <c r="C51" s="41"/>
      <c r="D51" s="42"/>
      <c r="E51" s="43"/>
      <c r="F51" s="275"/>
    </row>
    <row r="52" spans="1:8" s="55" customFormat="1" ht="13.5" thickTop="1" x14ac:dyDescent="0.25">
      <c r="A52" s="107">
        <f>'[1]Batiment A'!B40</f>
        <v>5.2030000000000003</v>
      </c>
      <c r="B52" s="13" t="s">
        <v>65</v>
      </c>
      <c r="C52" s="54"/>
      <c r="D52" s="92"/>
      <c r="E52" s="190"/>
      <c r="F52" s="279"/>
    </row>
    <row r="53" spans="1:8" s="55" customFormat="1" ht="12.75" x14ac:dyDescent="0.25">
      <c r="A53" s="56"/>
      <c r="B53" s="26" t="s">
        <v>66</v>
      </c>
      <c r="C53" s="14"/>
      <c r="D53" s="15"/>
      <c r="E53" s="16"/>
      <c r="F53" s="270"/>
    </row>
    <row r="54" spans="1:8" s="55" customFormat="1" ht="12.75" x14ac:dyDescent="0.2">
      <c r="A54" s="95"/>
      <c r="B54" s="30" t="s">
        <v>131</v>
      </c>
      <c r="C54" s="14" t="s">
        <v>68</v>
      </c>
      <c r="D54" s="15">
        <v>20</v>
      </c>
      <c r="E54" s="27"/>
      <c r="F54" s="270"/>
    </row>
    <row r="55" spans="1:8" s="55" customFormat="1" ht="12.75" x14ac:dyDescent="0.2">
      <c r="A55" s="95"/>
      <c r="B55" s="30" t="s">
        <v>67</v>
      </c>
      <c r="C55" s="14" t="s">
        <v>68</v>
      </c>
      <c r="D55" s="15">
        <v>10</v>
      </c>
      <c r="E55" s="27"/>
      <c r="F55" s="270"/>
    </row>
    <row r="56" spans="1:8" s="55" customFormat="1" ht="12.75" x14ac:dyDescent="0.25">
      <c r="A56" s="56"/>
      <c r="B56" s="26" t="s">
        <v>69</v>
      </c>
      <c r="C56" s="14"/>
      <c r="D56" s="15"/>
      <c r="E56" s="16"/>
      <c r="F56" s="270"/>
    </row>
    <row r="57" spans="1:8" s="55" customFormat="1" ht="12.75" x14ac:dyDescent="0.2">
      <c r="A57" s="95"/>
      <c r="B57" s="30" t="s">
        <v>67</v>
      </c>
      <c r="C57" s="14" t="s">
        <v>68</v>
      </c>
      <c r="D57" s="15">
        <v>30</v>
      </c>
      <c r="E57" s="27"/>
      <c r="F57" s="270"/>
    </row>
    <row r="58" spans="1:8" s="55" customFormat="1" ht="12.75" x14ac:dyDescent="0.2">
      <c r="A58" s="95"/>
      <c r="B58" s="30"/>
      <c r="C58" s="14"/>
      <c r="D58" s="15"/>
      <c r="E58" s="16"/>
      <c r="F58" s="270"/>
    </row>
    <row r="59" spans="1:8" s="57" customFormat="1" ht="15" x14ac:dyDescent="0.25">
      <c r="A59" s="56"/>
      <c r="B59" s="26" t="s">
        <v>71</v>
      </c>
      <c r="C59" s="14" t="s">
        <v>25</v>
      </c>
      <c r="D59" s="15">
        <v>2</v>
      </c>
      <c r="E59" s="27"/>
      <c r="F59" s="270"/>
      <c r="H59" s="58"/>
    </row>
    <row r="60" spans="1:8" s="57" customFormat="1" ht="15" x14ac:dyDescent="0.2">
      <c r="A60" s="95"/>
      <c r="B60" s="26"/>
      <c r="C60" s="14"/>
      <c r="D60" s="15"/>
      <c r="E60" s="16"/>
      <c r="F60" s="270"/>
      <c r="H60" s="58"/>
    </row>
    <row r="61" spans="1:8" s="57" customFormat="1" ht="15" x14ac:dyDescent="0.25">
      <c r="A61" s="56"/>
      <c r="B61" s="26" t="s">
        <v>72</v>
      </c>
      <c r="C61" s="14" t="s">
        <v>25</v>
      </c>
      <c r="D61" s="15">
        <v>1</v>
      </c>
      <c r="E61" s="27"/>
      <c r="F61" s="270"/>
      <c r="H61" s="58"/>
    </row>
    <row r="62" spans="1:8" s="57" customFormat="1" ht="15" x14ac:dyDescent="0.2">
      <c r="A62" s="95"/>
      <c r="B62" s="26"/>
      <c r="C62" s="14"/>
      <c r="D62" s="15"/>
      <c r="E62" s="16"/>
      <c r="F62" s="270"/>
      <c r="H62" s="59"/>
    </row>
    <row r="63" spans="1:8" s="57" customFormat="1" ht="15" x14ac:dyDescent="0.25">
      <c r="A63" s="56"/>
      <c r="B63" s="26" t="s">
        <v>73</v>
      </c>
      <c r="C63" s="14" t="s">
        <v>25</v>
      </c>
      <c r="D63" s="15">
        <v>1</v>
      </c>
      <c r="E63" s="27"/>
      <c r="F63" s="270"/>
      <c r="H63" s="58"/>
    </row>
    <row r="64" spans="1:8" s="57" customFormat="1" ht="15" x14ac:dyDescent="0.2">
      <c r="A64" s="95"/>
      <c r="B64" s="26"/>
      <c r="C64" s="14"/>
      <c r="D64" s="15"/>
      <c r="E64" s="16"/>
      <c r="F64" s="270"/>
      <c r="H64" s="58"/>
    </row>
    <row r="65" spans="1:8" s="57" customFormat="1" ht="15" x14ac:dyDescent="0.25">
      <c r="A65" s="56"/>
      <c r="B65" s="26" t="s">
        <v>132</v>
      </c>
      <c r="C65" s="14" t="s">
        <v>68</v>
      </c>
      <c r="D65" s="15">
        <v>3</v>
      </c>
      <c r="E65" s="27"/>
      <c r="F65" s="270"/>
      <c r="H65" s="58"/>
    </row>
    <row r="66" spans="1:8" s="57" customFormat="1" ht="15" x14ac:dyDescent="0.2">
      <c r="A66" s="227"/>
      <c r="B66" s="30"/>
      <c r="C66" s="14"/>
      <c r="D66" s="15"/>
      <c r="E66" s="16"/>
      <c r="F66" s="270"/>
      <c r="H66" s="59"/>
    </row>
    <row r="67" spans="1:8" s="57" customFormat="1" ht="15" x14ac:dyDescent="0.25">
      <c r="A67" s="60">
        <f>+A52+0.001</f>
        <v>5.2040000000000006</v>
      </c>
      <c r="B67" s="40" t="s">
        <v>133</v>
      </c>
      <c r="C67" s="14"/>
      <c r="D67" s="15"/>
      <c r="E67" s="16"/>
      <c r="F67" s="270"/>
      <c r="H67" s="58"/>
    </row>
    <row r="68" spans="1:8" s="57" customFormat="1" ht="15" x14ac:dyDescent="0.25">
      <c r="A68" s="56"/>
      <c r="B68" s="26" t="s">
        <v>134</v>
      </c>
      <c r="C68" s="14"/>
      <c r="D68" s="15"/>
      <c r="E68" s="16"/>
      <c r="F68" s="270"/>
      <c r="H68" s="58"/>
    </row>
    <row r="69" spans="1:8" s="28" customFormat="1" ht="24" x14ac:dyDescent="0.25">
      <c r="A69" s="60"/>
      <c r="B69" s="30" t="s">
        <v>212</v>
      </c>
      <c r="C69" s="14" t="s">
        <v>25</v>
      </c>
      <c r="D69" s="15">
        <v>1</v>
      </c>
      <c r="E69" s="27"/>
      <c r="F69" s="270"/>
    </row>
    <row r="70" spans="1:8" s="28" customFormat="1" ht="12.75" x14ac:dyDescent="0.25">
      <c r="A70" s="60"/>
      <c r="B70" s="30"/>
      <c r="C70" s="14"/>
      <c r="D70" s="15"/>
      <c r="E70" s="16"/>
      <c r="F70" s="270"/>
    </row>
    <row r="71" spans="1:8" s="57" customFormat="1" ht="15" x14ac:dyDescent="0.25">
      <c r="A71" s="60">
        <f>+A67+0.001</f>
        <v>5.205000000000001</v>
      </c>
      <c r="B71" s="40" t="s">
        <v>74</v>
      </c>
      <c r="C71" s="14"/>
      <c r="D71" s="15"/>
      <c r="E71" s="16"/>
      <c r="F71" s="270"/>
      <c r="H71" s="58"/>
    </row>
    <row r="72" spans="1:8" s="57" customFormat="1" ht="15" x14ac:dyDescent="0.25">
      <c r="A72" s="56"/>
      <c r="B72" s="26" t="s">
        <v>75</v>
      </c>
      <c r="C72" s="14"/>
      <c r="D72" s="15"/>
      <c r="E72" s="16"/>
      <c r="F72" s="270"/>
      <c r="H72" s="59"/>
    </row>
    <row r="73" spans="1:8" s="57" customFormat="1" ht="15" x14ac:dyDescent="0.25">
      <c r="A73" s="98"/>
      <c r="B73" s="30" t="s">
        <v>76</v>
      </c>
      <c r="C73" s="14" t="s">
        <v>3</v>
      </c>
      <c r="D73" s="15">
        <f>SUM(D127:D133)</f>
        <v>95</v>
      </c>
      <c r="E73" s="27"/>
      <c r="F73" s="270"/>
      <c r="H73" s="58"/>
    </row>
    <row r="74" spans="1:8" s="57" customFormat="1" ht="15" x14ac:dyDescent="0.25">
      <c r="A74" s="98"/>
      <c r="B74" s="30" t="s">
        <v>77</v>
      </c>
      <c r="C74" s="14" t="s">
        <v>3</v>
      </c>
      <c r="D74" s="15">
        <f>(D117+D120*3)/8</f>
        <v>1.125</v>
      </c>
      <c r="E74" s="27"/>
      <c r="F74" s="270"/>
      <c r="H74" s="58"/>
    </row>
    <row r="75" spans="1:8" s="57" customFormat="1" ht="15" x14ac:dyDescent="0.25">
      <c r="A75" s="56"/>
      <c r="B75" s="26" t="s">
        <v>78</v>
      </c>
      <c r="C75" s="14"/>
      <c r="D75" s="15"/>
      <c r="E75" s="16"/>
      <c r="F75" s="270"/>
      <c r="H75" s="58"/>
    </row>
    <row r="76" spans="1:8" s="57" customFormat="1" ht="24" x14ac:dyDescent="0.25">
      <c r="A76" s="98"/>
      <c r="B76" s="30" t="s">
        <v>79</v>
      </c>
      <c r="C76" s="14" t="s">
        <v>3</v>
      </c>
      <c r="D76" s="15">
        <v>3</v>
      </c>
      <c r="E76" s="27"/>
      <c r="F76" s="270"/>
      <c r="H76" s="58"/>
    </row>
    <row r="77" spans="1:8" s="57" customFormat="1" ht="15" x14ac:dyDescent="0.25">
      <c r="A77" s="98"/>
      <c r="B77" s="30" t="s">
        <v>280</v>
      </c>
      <c r="C77" s="14" t="s">
        <v>3</v>
      </c>
      <c r="D77" s="15">
        <v>2</v>
      </c>
      <c r="E77" s="27"/>
      <c r="F77" s="270"/>
      <c r="H77" s="59"/>
    </row>
    <row r="78" spans="1:8" s="28" customFormat="1" ht="12.75" x14ac:dyDescent="0.25">
      <c r="A78" s="98"/>
      <c r="B78" s="30" t="s">
        <v>80</v>
      </c>
      <c r="C78" s="14" t="s">
        <v>3</v>
      </c>
      <c r="D78" s="15">
        <v>1</v>
      </c>
      <c r="E78" s="27"/>
      <c r="F78" s="270"/>
    </row>
    <row r="79" spans="1:8" s="28" customFormat="1" ht="12.75" x14ac:dyDescent="0.25">
      <c r="A79" s="99"/>
      <c r="B79" s="30" t="s">
        <v>83</v>
      </c>
      <c r="C79" s="14" t="s">
        <v>3</v>
      </c>
      <c r="D79" s="15">
        <v>1</v>
      </c>
      <c r="E79" s="27"/>
      <c r="F79" s="270"/>
    </row>
    <row r="80" spans="1:8" s="28" customFormat="1" ht="12.75" x14ac:dyDescent="0.25">
      <c r="A80" s="99"/>
      <c r="B80" s="30" t="s">
        <v>84</v>
      </c>
      <c r="C80" s="14" t="s">
        <v>3</v>
      </c>
      <c r="D80" s="15">
        <v>2</v>
      </c>
      <c r="E80" s="27"/>
      <c r="F80" s="270"/>
    </row>
    <row r="81" spans="1:6" s="28" customFormat="1" ht="12.75" x14ac:dyDescent="0.25">
      <c r="A81" s="280"/>
      <c r="B81" s="30" t="s">
        <v>179</v>
      </c>
      <c r="C81" s="14" t="s">
        <v>3</v>
      </c>
      <c r="D81" s="15">
        <v>1</v>
      </c>
      <c r="E81" s="27"/>
      <c r="F81" s="270"/>
    </row>
    <row r="82" spans="1:6" s="28" customFormat="1" ht="12.75" x14ac:dyDescent="0.25">
      <c r="A82" s="98"/>
      <c r="B82" s="30" t="s">
        <v>286</v>
      </c>
      <c r="C82" s="14" t="s">
        <v>3</v>
      </c>
      <c r="D82" s="15">
        <v>6</v>
      </c>
      <c r="E82" s="27"/>
      <c r="F82" s="270"/>
    </row>
    <row r="83" spans="1:6" s="28" customFormat="1" ht="24" x14ac:dyDescent="0.25">
      <c r="A83" s="98"/>
      <c r="B83" s="30" t="s">
        <v>181</v>
      </c>
      <c r="C83" s="14" t="s">
        <v>3</v>
      </c>
      <c r="D83" s="15">
        <v>1</v>
      </c>
      <c r="E83" s="27"/>
      <c r="F83" s="270"/>
    </row>
    <row r="84" spans="1:6" s="28" customFormat="1" ht="12.75" x14ac:dyDescent="0.25">
      <c r="A84" s="98"/>
      <c r="B84" s="30" t="s">
        <v>182</v>
      </c>
      <c r="C84" s="14" t="s">
        <v>3</v>
      </c>
      <c r="D84" s="15">
        <v>1</v>
      </c>
      <c r="E84" s="27"/>
      <c r="F84" s="270"/>
    </row>
    <row r="85" spans="1:6" s="28" customFormat="1" ht="24" x14ac:dyDescent="0.25">
      <c r="A85" s="98"/>
      <c r="B85" s="30" t="s">
        <v>85</v>
      </c>
      <c r="C85" s="14" t="s">
        <v>3</v>
      </c>
      <c r="D85" s="15">
        <v>1</v>
      </c>
      <c r="E85" s="27"/>
      <c r="F85" s="270"/>
    </row>
    <row r="86" spans="1:6" s="57" customFormat="1" ht="24" x14ac:dyDescent="0.25">
      <c r="A86" s="99"/>
      <c r="B86" s="30" t="s">
        <v>287</v>
      </c>
      <c r="C86" s="14" t="s">
        <v>3</v>
      </c>
      <c r="D86" s="15">
        <v>1</v>
      </c>
      <c r="E86" s="27"/>
      <c r="F86" s="270"/>
    </row>
    <row r="87" spans="1:6" s="55" customFormat="1" ht="24" x14ac:dyDescent="0.25">
      <c r="A87" s="99"/>
      <c r="B87" s="30" t="s">
        <v>288</v>
      </c>
      <c r="C87" s="14" t="s">
        <v>3</v>
      </c>
      <c r="D87" s="15">
        <v>1</v>
      </c>
      <c r="E87" s="27"/>
      <c r="F87" s="270"/>
    </row>
    <row r="88" spans="1:6" s="57" customFormat="1" ht="24" x14ac:dyDescent="0.25">
      <c r="A88" s="99"/>
      <c r="B88" s="30" t="s">
        <v>289</v>
      </c>
      <c r="C88" s="14" t="s">
        <v>3</v>
      </c>
      <c r="D88" s="15">
        <v>2</v>
      </c>
      <c r="E88" s="27"/>
      <c r="F88" s="270"/>
    </row>
    <row r="89" spans="1:6" s="55" customFormat="1" ht="12.75" x14ac:dyDescent="0.25">
      <c r="A89" s="99"/>
      <c r="B89" s="30" t="s">
        <v>290</v>
      </c>
      <c r="C89" s="14" t="s">
        <v>3</v>
      </c>
      <c r="D89" s="15">
        <v>1</v>
      </c>
      <c r="E89" s="27"/>
      <c r="F89" s="270"/>
    </row>
    <row r="90" spans="1:6" s="57" customFormat="1" ht="24.75" thickBot="1" x14ac:dyDescent="0.3">
      <c r="A90" s="281"/>
      <c r="B90" s="90" t="s">
        <v>291</v>
      </c>
      <c r="C90" s="41" t="s">
        <v>3</v>
      </c>
      <c r="D90" s="42">
        <v>1</v>
      </c>
      <c r="E90" s="91"/>
      <c r="F90" s="275"/>
    </row>
    <row r="91" spans="1:6" s="55" customFormat="1" ht="24.75" thickTop="1" x14ac:dyDescent="0.25">
      <c r="A91" s="99"/>
      <c r="B91" s="282" t="s">
        <v>292</v>
      </c>
      <c r="C91" s="54" t="s">
        <v>3</v>
      </c>
      <c r="D91" s="92">
        <v>1</v>
      </c>
      <c r="E91" s="205"/>
      <c r="F91" s="279"/>
    </row>
    <row r="92" spans="1:6" s="57" customFormat="1" ht="15" x14ac:dyDescent="0.25">
      <c r="A92" s="99"/>
      <c r="B92" s="30" t="s">
        <v>293</v>
      </c>
      <c r="C92" s="14" t="s">
        <v>3</v>
      </c>
      <c r="D92" s="15">
        <v>1</v>
      </c>
      <c r="E92" s="27"/>
      <c r="F92" s="270"/>
    </row>
    <row r="93" spans="1:6" s="55" customFormat="1" ht="24" x14ac:dyDescent="0.25">
      <c r="A93" s="99"/>
      <c r="B93" s="30" t="s">
        <v>294</v>
      </c>
      <c r="C93" s="14" t="s">
        <v>3</v>
      </c>
      <c r="D93" s="15">
        <v>1</v>
      </c>
      <c r="E93" s="27"/>
      <c r="F93" s="270"/>
    </row>
    <row r="94" spans="1:6" s="57" customFormat="1" ht="24" x14ac:dyDescent="0.25">
      <c r="A94" s="99"/>
      <c r="B94" s="30" t="s">
        <v>295</v>
      </c>
      <c r="C94" s="14" t="s">
        <v>3</v>
      </c>
      <c r="D94" s="15">
        <v>1</v>
      </c>
      <c r="E94" s="27"/>
      <c r="F94" s="270"/>
    </row>
    <row r="95" spans="1:6" s="55" customFormat="1" ht="24" x14ac:dyDescent="0.25">
      <c r="A95" s="99"/>
      <c r="B95" s="30" t="s">
        <v>296</v>
      </c>
      <c r="C95" s="14" t="s">
        <v>3</v>
      </c>
      <c r="D95" s="15">
        <v>1</v>
      </c>
      <c r="E95" s="27"/>
      <c r="F95" s="270"/>
    </row>
    <row r="96" spans="1:6" s="57" customFormat="1" ht="24" x14ac:dyDescent="0.25">
      <c r="A96" s="99"/>
      <c r="B96" s="30" t="s">
        <v>297</v>
      </c>
      <c r="C96" s="14" t="s">
        <v>3</v>
      </c>
      <c r="D96" s="15">
        <v>1</v>
      </c>
      <c r="E96" s="27"/>
      <c r="F96" s="270"/>
    </row>
    <row r="97" spans="1:9" s="55" customFormat="1" ht="24" x14ac:dyDescent="0.25">
      <c r="A97" s="99"/>
      <c r="B97" s="30" t="s">
        <v>298</v>
      </c>
      <c r="C97" s="14" t="s">
        <v>3</v>
      </c>
      <c r="D97" s="15">
        <v>1</v>
      </c>
      <c r="E97" s="27"/>
      <c r="F97" s="270"/>
    </row>
    <row r="98" spans="1:9" s="55" customFormat="1" ht="24" x14ac:dyDescent="0.25">
      <c r="A98" s="98"/>
      <c r="B98" s="30" t="s">
        <v>299</v>
      </c>
      <c r="C98" s="14" t="s">
        <v>3</v>
      </c>
      <c r="D98" s="15">
        <v>1</v>
      </c>
      <c r="E98" s="27"/>
      <c r="F98" s="270"/>
    </row>
    <row r="99" spans="1:9" s="57" customFormat="1" ht="24" x14ac:dyDescent="0.25">
      <c r="A99" s="98"/>
      <c r="B99" s="30" t="s">
        <v>300</v>
      </c>
      <c r="C99" s="14" t="s">
        <v>3</v>
      </c>
      <c r="D99" s="15">
        <v>1</v>
      </c>
      <c r="E99" s="27"/>
      <c r="F99" s="270"/>
    </row>
    <row r="100" spans="1:9" s="55" customFormat="1" ht="24" x14ac:dyDescent="0.25">
      <c r="A100" s="98"/>
      <c r="B100" s="30" t="s">
        <v>301</v>
      </c>
      <c r="C100" s="14" t="s">
        <v>3</v>
      </c>
      <c r="D100" s="15">
        <v>1</v>
      </c>
      <c r="E100" s="27"/>
      <c r="F100" s="270"/>
    </row>
    <row r="101" spans="1:9" s="57" customFormat="1" ht="15" x14ac:dyDescent="0.25">
      <c r="A101" s="98"/>
      <c r="B101" s="30" t="s">
        <v>302</v>
      </c>
      <c r="C101" s="14" t="s">
        <v>3</v>
      </c>
      <c r="D101" s="15">
        <v>1</v>
      </c>
      <c r="E101" s="27"/>
      <c r="F101" s="270"/>
    </row>
    <row r="102" spans="1:9" s="55" customFormat="1" ht="24" x14ac:dyDescent="0.25">
      <c r="A102" s="98"/>
      <c r="B102" s="30" t="s">
        <v>303</v>
      </c>
      <c r="C102" s="14" t="s">
        <v>3</v>
      </c>
      <c r="D102" s="15">
        <v>1</v>
      </c>
      <c r="E102" s="27"/>
      <c r="F102" s="270"/>
    </row>
    <row r="103" spans="1:9" s="57" customFormat="1" ht="15" x14ac:dyDescent="0.25">
      <c r="A103" s="99"/>
      <c r="B103" s="30" t="s">
        <v>304</v>
      </c>
      <c r="C103" s="14" t="s">
        <v>3</v>
      </c>
      <c r="D103" s="15">
        <v>1</v>
      </c>
      <c r="E103" s="27"/>
      <c r="F103" s="270"/>
    </row>
    <row r="104" spans="1:9" s="55" customFormat="1" ht="12.75" x14ac:dyDescent="0.25">
      <c r="A104" s="99"/>
      <c r="B104" s="30" t="s">
        <v>305</v>
      </c>
      <c r="C104" s="14" t="s">
        <v>3</v>
      </c>
      <c r="D104" s="15">
        <v>1</v>
      </c>
      <c r="E104" s="27"/>
      <c r="F104" s="270"/>
    </row>
    <row r="105" spans="1:9" s="55" customFormat="1" ht="12.75" x14ac:dyDescent="0.25">
      <c r="A105" s="99"/>
      <c r="B105" s="30" t="s">
        <v>306</v>
      </c>
      <c r="C105" s="14" t="s">
        <v>3</v>
      </c>
      <c r="D105" s="15">
        <v>1</v>
      </c>
      <c r="E105" s="27"/>
      <c r="F105" s="270"/>
    </row>
    <row r="106" spans="1:9" s="57" customFormat="1" ht="24" x14ac:dyDescent="0.25">
      <c r="A106" s="99"/>
      <c r="B106" s="30" t="s">
        <v>307</v>
      </c>
      <c r="C106" s="14" t="s">
        <v>3</v>
      </c>
      <c r="D106" s="15">
        <v>1</v>
      </c>
      <c r="E106" s="27"/>
      <c r="F106" s="270"/>
    </row>
    <row r="107" spans="1:9" s="55" customFormat="1" ht="24" x14ac:dyDescent="0.25">
      <c r="A107" s="99"/>
      <c r="B107" s="30" t="s">
        <v>308</v>
      </c>
      <c r="C107" s="14" t="s">
        <v>3</v>
      </c>
      <c r="D107" s="15">
        <v>1</v>
      </c>
      <c r="E107" s="27"/>
      <c r="F107" s="270"/>
    </row>
    <row r="108" spans="1:9" s="57" customFormat="1" ht="15" x14ac:dyDescent="0.25">
      <c r="A108" s="99"/>
      <c r="B108" s="30" t="s">
        <v>309</v>
      </c>
      <c r="C108" s="14" t="s">
        <v>3</v>
      </c>
      <c r="D108" s="15">
        <v>4</v>
      </c>
      <c r="E108" s="27"/>
      <c r="F108" s="270"/>
    </row>
    <row r="109" spans="1:9" s="55" customFormat="1" ht="12.75" x14ac:dyDescent="0.25">
      <c r="A109" s="99"/>
      <c r="B109" s="30" t="s">
        <v>183</v>
      </c>
      <c r="C109" s="14" t="s">
        <v>3</v>
      </c>
      <c r="D109" s="15">
        <v>2</v>
      </c>
      <c r="E109" s="27"/>
      <c r="F109" s="270"/>
    </row>
    <row r="110" spans="1:9" s="57" customFormat="1" ht="24" x14ac:dyDescent="0.25">
      <c r="A110" s="99"/>
      <c r="B110" s="30" t="s">
        <v>191</v>
      </c>
      <c r="C110" s="14" t="s">
        <v>3</v>
      </c>
      <c r="D110" s="15">
        <v>3</v>
      </c>
      <c r="E110" s="27"/>
      <c r="F110" s="270"/>
    </row>
    <row r="111" spans="1:9" s="156" customFormat="1" ht="15" customHeight="1" x14ac:dyDescent="0.2">
      <c r="A111" s="171"/>
      <c r="B111" s="141" t="s">
        <v>194</v>
      </c>
      <c r="C111" s="23" t="s">
        <v>3</v>
      </c>
      <c r="D111" s="15">
        <v>6</v>
      </c>
      <c r="E111" s="27"/>
      <c r="F111" s="102"/>
      <c r="I111" s="283"/>
    </row>
    <row r="112" spans="1:9" s="156" customFormat="1" ht="15" customHeight="1" x14ac:dyDescent="0.2">
      <c r="A112" s="171"/>
      <c r="B112" s="141" t="s">
        <v>310</v>
      </c>
      <c r="C112" s="23" t="s">
        <v>3</v>
      </c>
      <c r="D112" s="15">
        <v>2</v>
      </c>
      <c r="E112" s="27"/>
      <c r="F112" s="102"/>
      <c r="I112" s="283"/>
    </row>
    <row r="113" spans="1:10" s="55" customFormat="1" ht="12.75" x14ac:dyDescent="0.25">
      <c r="A113" s="99"/>
      <c r="B113" s="30"/>
      <c r="C113" s="14"/>
      <c r="D113" s="15"/>
      <c r="E113" s="16"/>
      <c r="F113" s="270"/>
    </row>
    <row r="114" spans="1:10" s="55" customFormat="1" ht="12.75" x14ac:dyDescent="0.25">
      <c r="A114" s="60">
        <f>+A71+0.001</f>
        <v>5.2060000000000013</v>
      </c>
      <c r="B114" s="40" t="s">
        <v>86</v>
      </c>
      <c r="C114" s="14"/>
      <c r="D114" s="15"/>
      <c r="E114" s="16"/>
      <c r="F114" s="270"/>
    </row>
    <row r="115" spans="1:10" s="55" customFormat="1" ht="12.75" x14ac:dyDescent="0.25">
      <c r="A115" s="56"/>
      <c r="B115" s="26" t="s">
        <v>87</v>
      </c>
      <c r="C115" s="14"/>
      <c r="D115" s="15"/>
      <c r="E115" s="16"/>
      <c r="F115" s="270"/>
    </row>
    <row r="116" spans="1:10" s="55" customFormat="1" ht="12.75" x14ac:dyDescent="0.25">
      <c r="A116" s="100"/>
      <c r="B116" s="30" t="s">
        <v>88</v>
      </c>
      <c r="C116" s="14" t="s">
        <v>3</v>
      </c>
      <c r="D116" s="15">
        <v>1</v>
      </c>
      <c r="E116" s="27"/>
      <c r="F116" s="270"/>
    </row>
    <row r="117" spans="1:10" s="57" customFormat="1" ht="15" x14ac:dyDescent="0.25">
      <c r="A117" s="100"/>
      <c r="B117" s="30" t="s">
        <v>89</v>
      </c>
      <c r="C117" s="14" t="s">
        <v>3</v>
      </c>
      <c r="D117" s="15">
        <v>6</v>
      </c>
      <c r="E117" s="27"/>
      <c r="F117" s="270"/>
      <c r="H117" s="58"/>
      <c r="I117" s="132"/>
      <c r="J117" s="132"/>
    </row>
    <row r="118" spans="1:10" s="57" customFormat="1" ht="15" x14ac:dyDescent="0.25">
      <c r="A118" s="100"/>
      <c r="B118" s="30" t="s">
        <v>143</v>
      </c>
      <c r="C118" s="14" t="s">
        <v>3</v>
      </c>
      <c r="D118" s="15">
        <v>2</v>
      </c>
      <c r="E118" s="27"/>
      <c r="F118" s="270"/>
      <c r="H118" s="58"/>
    </row>
    <row r="119" spans="1:10" s="57" customFormat="1" ht="15" x14ac:dyDescent="0.25">
      <c r="A119" s="56"/>
      <c r="B119" s="26" t="s">
        <v>92</v>
      </c>
      <c r="C119" s="14"/>
      <c r="D119" s="15"/>
      <c r="E119" s="16"/>
      <c r="F119" s="270"/>
      <c r="H119" s="58"/>
    </row>
    <row r="120" spans="1:10" s="57" customFormat="1" ht="15" x14ac:dyDescent="0.25">
      <c r="A120" s="60"/>
      <c r="B120" s="30" t="s">
        <v>93</v>
      </c>
      <c r="C120" s="14" t="s">
        <v>3</v>
      </c>
      <c r="D120" s="15">
        <v>1</v>
      </c>
      <c r="E120" s="27"/>
      <c r="F120" s="270"/>
      <c r="H120" s="58"/>
    </row>
    <row r="121" spans="1:10" s="57" customFormat="1" ht="15" x14ac:dyDescent="0.25">
      <c r="A121" s="56"/>
      <c r="B121" s="26" t="s">
        <v>94</v>
      </c>
      <c r="C121" s="14"/>
      <c r="D121" s="15"/>
      <c r="E121" s="16"/>
      <c r="F121" s="270"/>
      <c r="H121" s="58"/>
    </row>
    <row r="122" spans="1:10" s="57" customFormat="1" ht="15" x14ac:dyDescent="0.25">
      <c r="A122" s="98"/>
      <c r="B122" s="30" t="s">
        <v>95</v>
      </c>
      <c r="C122" s="14" t="s">
        <v>3</v>
      </c>
      <c r="D122" s="15">
        <v>31</v>
      </c>
      <c r="E122" s="27"/>
      <c r="F122" s="270"/>
      <c r="H122" s="58"/>
    </row>
    <row r="123" spans="1:10" s="57" customFormat="1" ht="15" x14ac:dyDescent="0.25">
      <c r="A123" s="98"/>
      <c r="B123" s="30" t="s">
        <v>221</v>
      </c>
      <c r="C123" s="14" t="s">
        <v>3</v>
      </c>
      <c r="D123" s="15">
        <v>10</v>
      </c>
      <c r="E123" s="27"/>
      <c r="F123" s="270"/>
      <c r="H123" s="58"/>
    </row>
    <row r="124" spans="1:10" s="57" customFormat="1" ht="15" x14ac:dyDescent="0.25">
      <c r="A124" s="98"/>
      <c r="B124" s="30" t="s">
        <v>96</v>
      </c>
      <c r="C124" s="14" t="s">
        <v>3</v>
      </c>
      <c r="D124" s="15">
        <v>24</v>
      </c>
      <c r="E124" s="27"/>
      <c r="F124" s="270"/>
      <c r="H124" s="58"/>
    </row>
    <row r="125" spans="1:10" s="156" customFormat="1" ht="15.75" thickBot="1" x14ac:dyDescent="0.25">
      <c r="A125" s="204"/>
      <c r="B125" s="173"/>
      <c r="C125" s="144"/>
      <c r="D125" s="145"/>
      <c r="E125" s="43"/>
      <c r="F125" s="240"/>
      <c r="H125" s="166"/>
    </row>
    <row r="126" spans="1:10" s="57" customFormat="1" ht="15.75" thickTop="1" x14ac:dyDescent="0.2">
      <c r="A126" s="12">
        <v>5.2070000000000016</v>
      </c>
      <c r="B126" s="136" t="s">
        <v>97</v>
      </c>
      <c r="C126" s="157"/>
      <c r="D126" s="163"/>
      <c r="E126" s="284"/>
      <c r="F126" s="241"/>
      <c r="H126" s="59"/>
    </row>
    <row r="127" spans="1:10" s="57" customFormat="1" ht="15" x14ac:dyDescent="0.2">
      <c r="A127" s="88">
        <v>5.2071000000000014</v>
      </c>
      <c r="B127" s="22" t="s">
        <v>311</v>
      </c>
      <c r="C127" s="23" t="s">
        <v>3</v>
      </c>
      <c r="D127" s="24">
        <v>1</v>
      </c>
      <c r="E127" s="27"/>
      <c r="F127" s="102"/>
      <c r="H127" s="59"/>
    </row>
    <row r="128" spans="1:10" s="57" customFormat="1" ht="15" x14ac:dyDescent="0.2">
      <c r="A128" s="88">
        <v>5.2072000000000012</v>
      </c>
      <c r="B128" s="22" t="s">
        <v>146</v>
      </c>
      <c r="C128" s="23" t="s">
        <v>3</v>
      </c>
      <c r="D128" s="24">
        <v>18</v>
      </c>
      <c r="E128" s="27"/>
      <c r="F128" s="102"/>
      <c r="H128" s="59"/>
    </row>
    <row r="129" spans="1:8" s="28" customFormat="1" ht="12.75" x14ac:dyDescent="0.25">
      <c r="A129" s="88">
        <v>5.2073000000000009</v>
      </c>
      <c r="B129" s="26" t="s">
        <v>98</v>
      </c>
      <c r="C129" s="14" t="s">
        <v>3</v>
      </c>
      <c r="D129" s="15">
        <v>5</v>
      </c>
      <c r="E129" s="27"/>
      <c r="F129" s="270"/>
    </row>
    <row r="130" spans="1:8" s="28" customFormat="1" ht="12.75" x14ac:dyDescent="0.25">
      <c r="A130" s="88">
        <v>5.2077</v>
      </c>
      <c r="B130" s="26" t="s">
        <v>312</v>
      </c>
      <c r="C130" s="14" t="s">
        <v>3</v>
      </c>
      <c r="D130" s="15">
        <v>40</v>
      </c>
      <c r="E130" s="27"/>
      <c r="F130" s="270"/>
    </row>
    <row r="131" spans="1:8" s="28" customFormat="1" ht="12.75" x14ac:dyDescent="0.25">
      <c r="A131" s="88">
        <v>5.2079099999999992</v>
      </c>
      <c r="B131" s="26" t="s">
        <v>313</v>
      </c>
      <c r="C131" s="14" t="s">
        <v>3</v>
      </c>
      <c r="D131" s="15">
        <v>5</v>
      </c>
      <c r="E131" s="27"/>
      <c r="F131" s="270"/>
    </row>
    <row r="132" spans="1:8" s="57" customFormat="1" ht="15" customHeight="1" x14ac:dyDescent="0.25">
      <c r="A132" s="101">
        <v>5.2081199999999992</v>
      </c>
      <c r="B132" s="26" t="s">
        <v>314</v>
      </c>
      <c r="C132" s="14" t="s">
        <v>3</v>
      </c>
      <c r="D132" s="15">
        <v>22</v>
      </c>
      <c r="E132" s="27"/>
      <c r="F132" s="270"/>
    </row>
    <row r="133" spans="1:8" s="55" customFormat="1" ht="12.75" x14ac:dyDescent="0.2">
      <c r="A133" s="101">
        <v>5.2081299999999988</v>
      </c>
      <c r="B133" s="22" t="s">
        <v>315</v>
      </c>
      <c r="C133" s="23" t="s">
        <v>3</v>
      </c>
      <c r="D133" s="15">
        <v>4</v>
      </c>
      <c r="E133" s="27"/>
      <c r="F133" s="102"/>
    </row>
    <row r="134" spans="1:8" s="55" customFormat="1" ht="12.75" x14ac:dyDescent="0.2">
      <c r="A134" s="101">
        <v>5.2081400000000002</v>
      </c>
      <c r="B134" s="22" t="s">
        <v>222</v>
      </c>
      <c r="C134" s="23" t="s">
        <v>3</v>
      </c>
      <c r="D134" s="15">
        <v>5</v>
      </c>
      <c r="E134" s="27"/>
      <c r="F134" s="102"/>
    </row>
    <row r="135" spans="1:8" s="57" customFormat="1" ht="15" x14ac:dyDescent="0.25">
      <c r="A135" s="87"/>
      <c r="B135" s="26"/>
      <c r="C135" s="14"/>
      <c r="D135" s="15"/>
      <c r="E135" s="16"/>
      <c r="F135" s="270"/>
      <c r="H135" s="59"/>
    </row>
    <row r="136" spans="1:8" s="57" customFormat="1" ht="15" x14ac:dyDescent="0.25">
      <c r="A136" s="87">
        <v>5.2090000000000023</v>
      </c>
      <c r="B136" s="40" t="s">
        <v>104</v>
      </c>
      <c r="C136" s="14"/>
      <c r="D136" s="15"/>
      <c r="E136" s="16"/>
      <c r="F136" s="270"/>
      <c r="H136" s="58"/>
    </row>
    <row r="137" spans="1:8" s="57" customFormat="1" ht="15" x14ac:dyDescent="0.25">
      <c r="A137" s="88">
        <v>5.2091000000000021</v>
      </c>
      <c r="B137" s="26" t="s">
        <v>105</v>
      </c>
      <c r="C137" s="14" t="s">
        <v>25</v>
      </c>
      <c r="D137" s="15">
        <v>14</v>
      </c>
      <c r="E137" s="27"/>
      <c r="F137" s="270"/>
      <c r="H137" s="58"/>
    </row>
    <row r="138" spans="1:8" s="57" customFormat="1" ht="24" x14ac:dyDescent="0.25">
      <c r="A138" s="88">
        <v>5.2093000000000016</v>
      </c>
      <c r="B138" s="26" t="s">
        <v>106</v>
      </c>
      <c r="C138" s="14" t="s">
        <v>25</v>
      </c>
      <c r="D138" s="15">
        <v>9</v>
      </c>
      <c r="E138" s="27"/>
      <c r="F138" s="270"/>
      <c r="H138" s="58"/>
    </row>
    <row r="139" spans="1:8" s="57" customFormat="1" ht="15" x14ac:dyDescent="0.25">
      <c r="A139" s="88">
        <v>5.2094000000000014</v>
      </c>
      <c r="B139" s="26" t="s">
        <v>223</v>
      </c>
      <c r="C139" s="14" t="s">
        <v>25</v>
      </c>
      <c r="D139" s="15">
        <v>3</v>
      </c>
      <c r="E139" s="27"/>
      <c r="F139" s="270"/>
      <c r="H139" s="59"/>
    </row>
    <row r="140" spans="1:8" s="57" customFormat="1" ht="15.75" thickBot="1" x14ac:dyDescent="0.3">
      <c r="A140" s="60"/>
      <c r="B140" s="40"/>
      <c r="C140" s="41"/>
      <c r="D140" s="42"/>
      <c r="E140" s="43"/>
      <c r="F140" s="275"/>
      <c r="H140" s="58"/>
    </row>
    <row r="141" spans="1:8" s="156" customFormat="1" ht="27" customHeight="1" thickTop="1" thickBot="1" x14ac:dyDescent="0.3">
      <c r="A141" s="175"/>
      <c r="B141" s="176"/>
      <c r="C141" s="381" t="str">
        <f>+B42</f>
        <v>DESCRIPTION DES TRAVAUX COURANTS FORTS</v>
      </c>
      <c r="D141" s="382"/>
      <c r="E141" s="383"/>
      <c r="F141" s="150"/>
      <c r="H141" s="166"/>
    </row>
    <row r="142" spans="1:8" s="57" customFormat="1" ht="14.1" customHeight="1" thickTop="1" x14ac:dyDescent="0.25">
      <c r="A142" s="32"/>
      <c r="B142" s="40"/>
      <c r="C142" s="48"/>
      <c r="D142" s="49"/>
      <c r="E142" s="50"/>
      <c r="F142" s="276"/>
      <c r="H142" s="58"/>
    </row>
    <row r="143" spans="1:8" s="28" customFormat="1" ht="24" customHeight="1" x14ac:dyDescent="0.25">
      <c r="A143" s="19">
        <v>5.2999999999999989</v>
      </c>
      <c r="B143" s="20" t="s">
        <v>56</v>
      </c>
      <c r="C143" s="14"/>
      <c r="D143" s="15"/>
      <c r="E143" s="16"/>
      <c r="F143" s="17"/>
    </row>
    <row r="144" spans="1:8" s="28" customFormat="1" ht="12.75" x14ac:dyDescent="0.25">
      <c r="A144" s="170"/>
      <c r="B144" s="40" t="s">
        <v>150</v>
      </c>
      <c r="C144" s="14"/>
      <c r="D144" s="15"/>
      <c r="E144" s="16"/>
      <c r="F144" s="270"/>
    </row>
    <row r="145" spans="1:8" s="28" customFormat="1" ht="24" x14ac:dyDescent="0.25">
      <c r="A145" s="87">
        <v>5.3009999999999993</v>
      </c>
      <c r="B145" s="26" t="s">
        <v>151</v>
      </c>
      <c r="C145" s="14"/>
      <c r="D145" s="15"/>
      <c r="E145" s="16"/>
      <c r="F145" s="270"/>
    </row>
    <row r="146" spans="1:8" s="57" customFormat="1" ht="15" x14ac:dyDescent="0.25">
      <c r="A146" s="88">
        <v>5.301099999999999</v>
      </c>
      <c r="B146" s="30" t="s">
        <v>316</v>
      </c>
      <c r="C146" s="14" t="s">
        <v>25</v>
      </c>
      <c r="D146" s="15">
        <v>1</v>
      </c>
      <c r="E146" s="27"/>
      <c r="F146" s="270"/>
    </row>
    <row r="147" spans="1:8" s="28" customFormat="1" ht="12.75" x14ac:dyDescent="0.2">
      <c r="A147" s="155"/>
      <c r="B147" s="26"/>
      <c r="C147" s="14"/>
      <c r="D147" s="15"/>
      <c r="E147" s="16"/>
      <c r="F147" s="270"/>
    </row>
    <row r="148" spans="1:8" s="28" customFormat="1" ht="12.75" x14ac:dyDescent="0.25">
      <c r="A148" s="88">
        <v>5.3011999999999988</v>
      </c>
      <c r="B148" s="26" t="s">
        <v>154</v>
      </c>
      <c r="C148" s="14" t="s">
        <v>25</v>
      </c>
      <c r="D148" s="15">
        <v>1</v>
      </c>
      <c r="E148" s="27"/>
      <c r="F148" s="270"/>
    </row>
    <row r="149" spans="1:8" s="28" customFormat="1" ht="12.75" x14ac:dyDescent="0.25">
      <c r="A149" s="170"/>
      <c r="B149" s="26"/>
      <c r="C149" s="14"/>
      <c r="D149" s="15"/>
      <c r="E149" s="16"/>
      <c r="F149" s="270"/>
    </row>
    <row r="150" spans="1:8" s="28" customFormat="1" ht="12.75" x14ac:dyDescent="0.25">
      <c r="A150" s="87">
        <v>5.3019999999999996</v>
      </c>
      <c r="B150" s="40" t="s">
        <v>57</v>
      </c>
      <c r="C150" s="14"/>
      <c r="D150" s="15"/>
      <c r="E150" s="16"/>
      <c r="F150" s="270"/>
    </row>
    <row r="151" spans="1:8" s="57" customFormat="1" ht="15" customHeight="1" x14ac:dyDescent="0.25">
      <c r="A151" s="88">
        <v>5.3021999999999991</v>
      </c>
      <c r="B151" s="26" t="s">
        <v>155</v>
      </c>
      <c r="C151" s="14" t="s">
        <v>3</v>
      </c>
      <c r="D151" s="15">
        <v>1</v>
      </c>
      <c r="E151" s="27"/>
      <c r="F151" s="270"/>
    </row>
    <row r="152" spans="1:8" s="57" customFormat="1" ht="24" x14ac:dyDescent="0.25">
      <c r="A152" s="88">
        <v>5.3022999999999989</v>
      </c>
      <c r="B152" s="26" t="s">
        <v>107</v>
      </c>
      <c r="C152" s="14" t="s">
        <v>25</v>
      </c>
      <c r="D152" s="15">
        <v>1</v>
      </c>
      <c r="E152" s="27"/>
      <c r="F152" s="270"/>
    </row>
    <row r="153" spans="1:8" s="57" customFormat="1" ht="15" x14ac:dyDescent="0.25">
      <c r="A153" s="88">
        <v>5.3023999999999987</v>
      </c>
      <c r="B153" s="26" t="s">
        <v>108</v>
      </c>
      <c r="C153" s="14" t="s">
        <v>25</v>
      </c>
      <c r="D153" s="15">
        <v>1</v>
      </c>
      <c r="E153" s="27"/>
      <c r="F153" s="270"/>
    </row>
    <row r="154" spans="1:8" s="55" customFormat="1" ht="12.75" x14ac:dyDescent="0.25">
      <c r="A154" s="88">
        <v>5.3024999999999984</v>
      </c>
      <c r="B154" s="26" t="s">
        <v>109</v>
      </c>
      <c r="C154" s="14" t="s">
        <v>25</v>
      </c>
      <c r="D154" s="15">
        <v>1</v>
      </c>
      <c r="E154" s="27"/>
      <c r="F154" s="270"/>
    </row>
    <row r="155" spans="1:8" s="55" customFormat="1" ht="12.75" x14ac:dyDescent="0.25">
      <c r="A155" s="88">
        <v>5.3025999999999982</v>
      </c>
      <c r="B155" s="26" t="s">
        <v>58</v>
      </c>
      <c r="C155" s="14" t="s">
        <v>25</v>
      </c>
      <c r="D155" s="15">
        <v>1</v>
      </c>
      <c r="E155" s="27"/>
      <c r="F155" s="270"/>
    </row>
    <row r="156" spans="1:8" s="55" customFormat="1" ht="12.75" x14ac:dyDescent="0.25">
      <c r="A156" s="88">
        <v>5.302699999999998</v>
      </c>
      <c r="B156" s="26" t="s">
        <v>110</v>
      </c>
      <c r="C156" s="14" t="s">
        <v>3</v>
      </c>
      <c r="D156" s="15">
        <f>D120*2+D170</f>
        <v>4</v>
      </c>
      <c r="E156" s="27"/>
      <c r="F156" s="270"/>
    </row>
    <row r="157" spans="1:8" s="55" customFormat="1" ht="12.75" x14ac:dyDescent="0.25">
      <c r="A157" s="88">
        <v>5.3027999999999977</v>
      </c>
      <c r="B157" s="26" t="s">
        <v>111</v>
      </c>
      <c r="C157" s="14" t="s">
        <v>3</v>
      </c>
      <c r="D157" s="15">
        <f>D156</f>
        <v>4</v>
      </c>
      <c r="E157" s="27"/>
      <c r="F157" s="270"/>
    </row>
    <row r="158" spans="1:8" s="55" customFormat="1" ht="12.75" x14ac:dyDescent="0.25">
      <c r="A158" s="88">
        <v>5.3028999999999975</v>
      </c>
      <c r="B158" s="26" t="s">
        <v>112</v>
      </c>
      <c r="C158" s="14"/>
      <c r="D158" s="15"/>
      <c r="E158" s="16"/>
      <c r="F158" s="270"/>
    </row>
    <row r="159" spans="1:8" s="57" customFormat="1" ht="15" x14ac:dyDescent="0.25">
      <c r="A159" s="21"/>
      <c r="B159" s="30" t="s">
        <v>113</v>
      </c>
      <c r="C159" s="14" t="s">
        <v>3</v>
      </c>
      <c r="D159" s="15">
        <f>D156</f>
        <v>4</v>
      </c>
      <c r="E159" s="27"/>
      <c r="F159" s="270"/>
      <c r="H159" s="59"/>
    </row>
    <row r="160" spans="1:8" s="57" customFormat="1" ht="15" x14ac:dyDescent="0.25">
      <c r="A160" s="101">
        <v>5.3021000000000003</v>
      </c>
      <c r="B160" s="26" t="s">
        <v>156</v>
      </c>
      <c r="C160" s="14" t="s">
        <v>3</v>
      </c>
      <c r="D160" s="15">
        <v>1</v>
      </c>
      <c r="E160" s="27"/>
      <c r="F160" s="270"/>
      <c r="H160" s="59"/>
    </row>
    <row r="161" spans="1:10" s="57" customFormat="1" ht="15" x14ac:dyDescent="0.25">
      <c r="A161" s="101"/>
      <c r="B161" s="26"/>
      <c r="C161" s="14"/>
      <c r="D161" s="15"/>
      <c r="E161" s="16"/>
      <c r="F161" s="270"/>
      <c r="H161" s="58"/>
    </row>
    <row r="162" spans="1:10" s="57" customFormat="1" ht="15" x14ac:dyDescent="0.25">
      <c r="A162" s="87">
        <v>5.3029999999999999</v>
      </c>
      <c r="B162" s="40" t="s">
        <v>114</v>
      </c>
      <c r="C162" s="14"/>
      <c r="D162" s="15"/>
      <c r="E162" s="16"/>
      <c r="F162" s="270"/>
      <c r="H162" s="59"/>
    </row>
    <row r="163" spans="1:10" s="57" customFormat="1" ht="15" customHeight="1" x14ac:dyDescent="0.25">
      <c r="A163" s="88">
        <v>5.3032999999999992</v>
      </c>
      <c r="B163" s="26" t="s">
        <v>317</v>
      </c>
      <c r="C163" s="14" t="s">
        <v>25</v>
      </c>
      <c r="D163" s="15">
        <v>1</v>
      </c>
      <c r="E163" s="27"/>
      <c r="F163" s="270"/>
      <c r="H163" s="58"/>
    </row>
    <row r="164" spans="1:10" s="57" customFormat="1" ht="24.75" thickBot="1" x14ac:dyDescent="0.3">
      <c r="A164" s="159">
        <v>5.3037999999999981</v>
      </c>
      <c r="B164" s="104" t="s">
        <v>116</v>
      </c>
      <c r="C164" s="41" t="s">
        <v>3</v>
      </c>
      <c r="D164" s="42">
        <v>9</v>
      </c>
      <c r="E164" s="91"/>
      <c r="F164" s="275"/>
      <c r="H164" s="58"/>
    </row>
    <row r="165" spans="1:10" s="57" customFormat="1" ht="15" customHeight="1" thickTop="1" x14ac:dyDescent="0.25">
      <c r="A165" s="285">
        <v>5.3030999999999997</v>
      </c>
      <c r="B165" s="286" t="s">
        <v>117</v>
      </c>
      <c r="C165" s="54" t="s">
        <v>3</v>
      </c>
      <c r="D165" s="92">
        <v>2</v>
      </c>
      <c r="E165" s="205"/>
      <c r="F165" s="279"/>
      <c r="H165" s="59"/>
    </row>
    <row r="166" spans="1:10" s="57" customFormat="1" ht="15" x14ac:dyDescent="0.25">
      <c r="A166" s="101">
        <v>5.3031099999999993</v>
      </c>
      <c r="B166" s="26" t="s">
        <v>158</v>
      </c>
      <c r="C166" s="14" t="s">
        <v>3</v>
      </c>
      <c r="D166" s="15">
        <v>2</v>
      </c>
      <c r="E166" s="27"/>
      <c r="F166" s="270"/>
      <c r="H166" s="59"/>
    </row>
    <row r="167" spans="1:10" s="57" customFormat="1" ht="15" x14ac:dyDescent="0.25">
      <c r="A167" s="101">
        <v>5.3031899999999963</v>
      </c>
      <c r="B167" s="26" t="s">
        <v>318</v>
      </c>
      <c r="C167" s="14" t="s">
        <v>25</v>
      </c>
      <c r="D167" s="15">
        <v>1</v>
      </c>
      <c r="E167" s="27"/>
      <c r="F167" s="270"/>
      <c r="H167" s="58"/>
    </row>
    <row r="168" spans="1:10" s="57" customFormat="1" ht="15" x14ac:dyDescent="0.25">
      <c r="A168" s="88"/>
      <c r="B168" s="26"/>
      <c r="C168" s="14"/>
      <c r="D168" s="15"/>
      <c r="E168" s="16"/>
      <c r="F168" s="270"/>
      <c r="H168" s="58"/>
    </row>
    <row r="169" spans="1:10" s="57" customFormat="1" ht="15" x14ac:dyDescent="0.25">
      <c r="A169" s="87">
        <v>5.3050000000000006</v>
      </c>
      <c r="B169" s="40" t="s">
        <v>118</v>
      </c>
      <c r="C169" s="14"/>
      <c r="D169" s="15"/>
      <c r="E169" s="16"/>
      <c r="F169" s="270"/>
      <c r="H169" s="58"/>
    </row>
    <row r="170" spans="1:10" s="57" customFormat="1" ht="15" x14ac:dyDescent="0.25">
      <c r="A170" s="88">
        <v>5.3053999999999997</v>
      </c>
      <c r="B170" s="26" t="s">
        <v>119</v>
      </c>
      <c r="C170" s="14" t="s">
        <v>3</v>
      </c>
      <c r="D170" s="15">
        <v>2</v>
      </c>
      <c r="E170" s="27"/>
      <c r="F170" s="270"/>
      <c r="H170" s="59"/>
    </row>
    <row r="171" spans="1:10" s="28" customFormat="1" ht="13.5" thickBot="1" x14ac:dyDescent="0.3">
      <c r="A171" s="87"/>
      <c r="B171" s="26"/>
      <c r="C171" s="14"/>
      <c r="D171" s="15"/>
      <c r="E171" s="16"/>
      <c r="F171" s="270"/>
    </row>
    <row r="172" spans="1:10" s="57" customFormat="1" ht="27" customHeight="1" thickTop="1" thickBot="1" x14ac:dyDescent="0.3">
      <c r="A172" s="88"/>
      <c r="B172" s="46"/>
      <c r="C172" s="381" t="str">
        <f>+B143</f>
        <v>DESCRIPTION DES TRAVAUX COURANTS FAIBLES</v>
      </c>
      <c r="D172" s="382"/>
      <c r="E172" s="383"/>
      <c r="F172" s="150"/>
      <c r="H172" s="58"/>
      <c r="I172" s="57" t="s">
        <v>10</v>
      </c>
      <c r="J172" s="57" t="s">
        <v>10</v>
      </c>
    </row>
    <row r="173" spans="1:10" ht="12.75" thickTop="1" x14ac:dyDescent="0.25">
      <c r="A173" s="111"/>
      <c r="B173" s="213"/>
      <c r="C173" s="218"/>
      <c r="D173" s="219"/>
      <c r="E173" s="220"/>
      <c r="F173" s="221"/>
    </row>
    <row r="174" spans="1:10" s="28" customFormat="1" ht="12.75" x14ac:dyDescent="0.25">
      <c r="A174" s="117">
        <v>5.4999999999999991</v>
      </c>
      <c r="B174" s="20" t="s">
        <v>120</v>
      </c>
      <c r="C174" s="14"/>
      <c r="D174" s="15"/>
      <c r="E174" s="16"/>
      <c r="F174" s="17"/>
    </row>
    <row r="175" spans="1:10" s="57" customFormat="1" ht="15" x14ac:dyDescent="0.25">
      <c r="A175" s="121">
        <v>5.5019999999999998</v>
      </c>
      <c r="B175" s="26" t="s">
        <v>201</v>
      </c>
      <c r="C175" s="14" t="s">
        <v>3</v>
      </c>
      <c r="D175" s="15">
        <v>1</v>
      </c>
      <c r="E175" s="27"/>
      <c r="F175" s="17"/>
    </row>
    <row r="176" spans="1:10" x14ac:dyDescent="0.25">
      <c r="A176" s="121">
        <v>5.5030000000000001</v>
      </c>
      <c r="B176" s="26" t="s">
        <v>122</v>
      </c>
      <c r="C176" s="14" t="s">
        <v>3</v>
      </c>
      <c r="D176" s="15">
        <v>9</v>
      </c>
      <c r="E176" s="27"/>
      <c r="F176" s="17"/>
    </row>
    <row r="177" spans="1:13" x14ac:dyDescent="0.25">
      <c r="A177" s="121">
        <v>5.5040000000000004</v>
      </c>
      <c r="B177" s="26" t="s">
        <v>202</v>
      </c>
      <c r="C177" s="14" t="s">
        <v>3</v>
      </c>
      <c r="D177" s="15">
        <v>1</v>
      </c>
      <c r="E177" s="27"/>
      <c r="F177" s="17"/>
    </row>
    <row r="178" spans="1:13" x14ac:dyDescent="0.25">
      <c r="A178" s="121">
        <v>5.5050000000000008</v>
      </c>
      <c r="B178" s="26" t="s">
        <v>203</v>
      </c>
      <c r="C178" s="14" t="s">
        <v>3</v>
      </c>
      <c r="D178" s="15">
        <v>1</v>
      </c>
      <c r="E178" s="27"/>
      <c r="F178" s="17"/>
    </row>
    <row r="179" spans="1:13" x14ac:dyDescent="0.25">
      <c r="A179" s="121">
        <v>5.5060000000000011</v>
      </c>
      <c r="B179" s="26" t="s">
        <v>224</v>
      </c>
      <c r="C179" s="14" t="s">
        <v>3</v>
      </c>
      <c r="D179" s="15">
        <v>1</v>
      </c>
      <c r="E179" s="27"/>
      <c r="F179" s="17"/>
    </row>
    <row r="180" spans="1:13" s="57" customFormat="1" ht="15" x14ac:dyDescent="0.25">
      <c r="A180" s="121">
        <v>5.5070000000000014</v>
      </c>
      <c r="B180" s="26" t="s">
        <v>225</v>
      </c>
      <c r="C180" s="14" t="s">
        <v>3</v>
      </c>
      <c r="D180" s="15">
        <v>1</v>
      </c>
      <c r="E180" s="27"/>
      <c r="F180" s="17"/>
    </row>
    <row r="181" spans="1:13" x14ac:dyDescent="0.25">
      <c r="A181" s="121">
        <v>5.5080000000000018</v>
      </c>
      <c r="B181" s="26" t="s">
        <v>123</v>
      </c>
      <c r="C181" s="14" t="s">
        <v>3</v>
      </c>
      <c r="D181" s="15">
        <v>4</v>
      </c>
      <c r="E181" s="27"/>
      <c r="F181" s="17"/>
    </row>
    <row r="182" spans="1:13" s="57" customFormat="1" ht="15" x14ac:dyDescent="0.25">
      <c r="A182" s="121">
        <v>5.5120000000000031</v>
      </c>
      <c r="B182" s="26" t="s">
        <v>204</v>
      </c>
      <c r="C182" s="14" t="s">
        <v>3</v>
      </c>
      <c r="D182" s="15">
        <v>1</v>
      </c>
      <c r="E182" s="27"/>
      <c r="F182" s="17"/>
    </row>
    <row r="183" spans="1:13" x14ac:dyDescent="0.25">
      <c r="A183" s="121">
        <v>5.5150000000000041</v>
      </c>
      <c r="B183" s="26" t="s">
        <v>171</v>
      </c>
      <c r="C183" s="14" t="s">
        <v>3</v>
      </c>
      <c r="D183" s="15">
        <v>1</v>
      </c>
      <c r="E183" s="27"/>
      <c r="F183" s="17"/>
    </row>
    <row r="184" spans="1:13" s="57" customFormat="1" ht="15" x14ac:dyDescent="0.25">
      <c r="A184" s="121">
        <v>5.5160000000000045</v>
      </c>
      <c r="B184" s="26" t="s">
        <v>206</v>
      </c>
      <c r="C184" s="14" t="s">
        <v>3</v>
      </c>
      <c r="D184" s="15">
        <v>1</v>
      </c>
      <c r="E184" s="27"/>
      <c r="F184" s="17"/>
    </row>
    <row r="185" spans="1:13" s="57" customFormat="1" ht="15.75" thickBot="1" x14ac:dyDescent="0.3">
      <c r="A185" s="121"/>
      <c r="B185" s="26"/>
      <c r="C185" s="14"/>
      <c r="D185" s="15"/>
      <c r="E185" s="16"/>
      <c r="F185" s="17"/>
      <c r="H185" s="58"/>
    </row>
    <row r="186" spans="1:13" ht="30.95" customHeight="1" thickTop="1" thickBot="1" x14ac:dyDescent="0.3">
      <c r="A186" s="108"/>
      <c r="B186" s="46"/>
      <c r="C186" s="381" t="str">
        <f>+B174</f>
        <v>DESCRIPTION DES TRAVAUX SECURITE</v>
      </c>
      <c r="D186" s="382"/>
      <c r="E186" s="383"/>
      <c r="F186" s="47"/>
    </row>
    <row r="187" spans="1:13" s="132" customFormat="1" ht="17.100000000000001" customHeight="1" thickTop="1" thickBot="1" x14ac:dyDescent="0.3">
      <c r="A187" s="126" t="s">
        <v>10</v>
      </c>
      <c r="B187" s="70"/>
      <c r="C187" s="191"/>
      <c r="D187" s="192"/>
      <c r="E187" s="193"/>
      <c r="F187" s="194"/>
    </row>
    <row r="188" spans="1:13" ht="30" customHeight="1" thickTop="1" thickBot="1" x14ac:dyDescent="0.3">
      <c r="A188" s="401" t="s">
        <v>4</v>
      </c>
      <c r="B188" s="402"/>
      <c r="C188" s="402"/>
      <c r="D188" s="402"/>
      <c r="E188" s="403"/>
      <c r="F188" s="287"/>
    </row>
    <row r="189" spans="1:13" ht="13.5" thickTop="1" x14ac:dyDescent="0.25">
      <c r="E189" s="78"/>
      <c r="H189" s="28"/>
    </row>
    <row r="190" spans="1:13" ht="12.75" x14ac:dyDescent="0.25">
      <c r="E190" s="78"/>
      <c r="H190" s="28"/>
    </row>
    <row r="191" spans="1:13" customFormat="1" ht="12" customHeight="1" x14ac:dyDescent="0.25">
      <c r="A191" s="2" t="s">
        <v>12</v>
      </c>
      <c r="B191" s="2"/>
      <c r="C191" s="2"/>
      <c r="D191" s="80"/>
      <c r="E191" s="81"/>
      <c r="F191" s="82"/>
      <c r="G191" s="2"/>
    </row>
    <row r="192" spans="1:13" s="288" customFormat="1" x14ac:dyDescent="0.25">
      <c r="A192" s="74"/>
      <c r="B192" s="75"/>
      <c r="C192" s="76"/>
      <c r="D192" s="77"/>
      <c r="E192" s="78"/>
      <c r="G192" s="18"/>
      <c r="H192" s="18"/>
      <c r="I192" s="18"/>
      <c r="J192" s="18"/>
      <c r="K192" s="18"/>
      <c r="L192" s="18"/>
      <c r="M192" s="18"/>
    </row>
    <row r="193" spans="1:13" s="288" customFormat="1" x14ac:dyDescent="0.25">
      <c r="A193" s="74"/>
      <c r="B193" s="75"/>
      <c r="C193" s="76"/>
      <c r="D193" s="77"/>
      <c r="E193" s="78"/>
      <c r="G193" s="18"/>
      <c r="H193" s="18"/>
      <c r="I193" s="18"/>
      <c r="J193" s="18"/>
      <c r="K193" s="18"/>
      <c r="L193" s="18"/>
      <c r="M193" s="18"/>
    </row>
    <row r="194" spans="1:13" s="288" customFormat="1" x14ac:dyDescent="0.25">
      <c r="A194" s="74"/>
      <c r="B194" s="75"/>
      <c r="C194" s="76"/>
      <c r="D194" s="77"/>
      <c r="E194" s="78"/>
      <c r="G194" s="18"/>
      <c r="H194" s="18"/>
      <c r="I194" s="18"/>
      <c r="J194" s="18"/>
      <c r="K194" s="18"/>
      <c r="L194" s="18"/>
      <c r="M194" s="18"/>
    </row>
    <row r="195" spans="1:13" s="288" customFormat="1" x14ac:dyDescent="0.25">
      <c r="A195" s="74"/>
      <c r="B195" s="75"/>
      <c r="C195" s="76"/>
      <c r="D195" s="77"/>
      <c r="E195" s="78"/>
      <c r="G195" s="18"/>
      <c r="H195" s="18"/>
      <c r="I195" s="18"/>
      <c r="J195" s="18"/>
      <c r="K195" s="18"/>
      <c r="L195" s="18"/>
      <c r="M195" s="18"/>
    </row>
    <row r="196" spans="1:13" s="288" customFormat="1" x14ac:dyDescent="0.25">
      <c r="A196" s="74"/>
      <c r="B196" s="75"/>
      <c r="C196" s="76"/>
      <c r="D196" s="77"/>
      <c r="E196" s="78"/>
      <c r="G196" s="18"/>
      <c r="H196" s="18"/>
      <c r="I196" s="18"/>
      <c r="J196" s="18"/>
      <c r="K196" s="18"/>
      <c r="L196" s="18"/>
      <c r="M196" s="18"/>
    </row>
    <row r="197" spans="1:13" s="288" customFormat="1" x14ac:dyDescent="0.25">
      <c r="A197" s="74"/>
      <c r="B197" s="75"/>
      <c r="C197" s="76"/>
      <c r="D197" s="77"/>
      <c r="E197" s="78"/>
      <c r="G197" s="18"/>
      <c r="H197" s="18"/>
      <c r="I197" s="18"/>
      <c r="J197" s="18"/>
      <c r="K197" s="18"/>
      <c r="L197" s="18"/>
      <c r="M197" s="18"/>
    </row>
    <row r="198" spans="1:13" s="288" customFormat="1" x14ac:dyDescent="0.25">
      <c r="A198" s="74"/>
      <c r="B198" s="75"/>
      <c r="C198" s="76"/>
      <c r="D198" s="77"/>
      <c r="E198" s="78"/>
      <c r="G198" s="18"/>
      <c r="H198" s="18"/>
      <c r="I198" s="18"/>
      <c r="J198" s="18"/>
      <c r="K198" s="18"/>
      <c r="L198" s="18"/>
      <c r="M198" s="18"/>
    </row>
    <row r="199" spans="1:13" s="288" customFormat="1" x14ac:dyDescent="0.25">
      <c r="A199" s="74"/>
      <c r="B199" s="75"/>
      <c r="C199" s="76"/>
      <c r="D199" s="77"/>
      <c r="E199" s="78"/>
      <c r="G199" s="18"/>
      <c r="H199" s="18"/>
      <c r="I199" s="18"/>
      <c r="J199" s="18"/>
      <c r="K199" s="18"/>
      <c r="L199" s="18"/>
      <c r="M199" s="18"/>
    </row>
    <row r="200" spans="1:13" s="288" customFormat="1" x14ac:dyDescent="0.25">
      <c r="A200" s="74"/>
      <c r="B200" s="75"/>
      <c r="C200" s="76"/>
      <c r="D200" s="77"/>
      <c r="E200" s="78"/>
      <c r="G200" s="18"/>
      <c r="H200" s="18"/>
      <c r="I200" s="18"/>
      <c r="J200" s="18"/>
      <c r="K200" s="18"/>
      <c r="L200" s="18"/>
      <c r="M200" s="18"/>
    </row>
    <row r="201" spans="1:13" s="288" customFormat="1" x14ac:dyDescent="0.25">
      <c r="A201" s="74"/>
      <c r="B201" s="75"/>
      <c r="C201" s="76"/>
      <c r="D201" s="77"/>
      <c r="E201" s="78"/>
      <c r="G201" s="18"/>
      <c r="H201" s="18"/>
      <c r="I201" s="18"/>
      <c r="J201" s="18"/>
      <c r="K201" s="18"/>
      <c r="L201" s="18"/>
      <c r="M201" s="18"/>
    </row>
    <row r="202" spans="1:13" s="288" customFormat="1" x14ac:dyDescent="0.25">
      <c r="A202" s="74"/>
      <c r="B202" s="75"/>
      <c r="C202" s="76"/>
      <c r="D202" s="77"/>
      <c r="E202" s="78"/>
      <c r="G202" s="18"/>
      <c r="H202" s="18"/>
      <c r="I202" s="18"/>
      <c r="J202" s="18"/>
      <c r="K202" s="18"/>
      <c r="L202" s="18"/>
      <c r="M202" s="18"/>
    </row>
    <row r="203" spans="1:13" s="288" customFormat="1" x14ac:dyDescent="0.25">
      <c r="A203" s="74"/>
      <c r="B203" s="75"/>
      <c r="C203" s="76"/>
      <c r="D203" s="77"/>
      <c r="E203" s="78"/>
      <c r="G203" s="18"/>
      <c r="H203" s="18"/>
      <c r="I203" s="18"/>
      <c r="J203" s="18"/>
      <c r="K203" s="18"/>
      <c r="L203" s="18"/>
      <c r="M203" s="18"/>
    </row>
    <row r="204" spans="1:13" s="288" customFormat="1" x14ac:dyDescent="0.25">
      <c r="A204" s="74"/>
      <c r="B204" s="75"/>
      <c r="C204" s="76"/>
      <c r="D204" s="77"/>
      <c r="E204" s="78"/>
      <c r="G204" s="18"/>
      <c r="H204" s="18"/>
      <c r="I204" s="18"/>
      <c r="J204" s="18"/>
      <c r="K204" s="18"/>
      <c r="L204" s="18"/>
      <c r="M204" s="18"/>
    </row>
    <row r="205" spans="1:13" s="288" customFormat="1" x14ac:dyDescent="0.25">
      <c r="A205" s="74"/>
      <c r="B205" s="75"/>
      <c r="C205" s="76"/>
      <c r="D205" s="77"/>
      <c r="E205" s="78"/>
      <c r="G205" s="18"/>
      <c r="H205" s="18"/>
      <c r="I205" s="18"/>
      <c r="J205" s="18"/>
      <c r="K205" s="18"/>
      <c r="L205" s="18"/>
      <c r="M205" s="18"/>
    </row>
    <row r="206" spans="1:13" s="288" customFormat="1" x14ac:dyDescent="0.25">
      <c r="A206" s="74"/>
      <c r="B206" s="75"/>
      <c r="C206" s="76"/>
      <c r="D206" s="77"/>
      <c r="E206" s="78"/>
      <c r="G206" s="18"/>
      <c r="H206" s="18"/>
      <c r="I206" s="18"/>
      <c r="J206" s="18"/>
      <c r="K206" s="18"/>
      <c r="L206" s="18"/>
      <c r="M206" s="18"/>
    </row>
    <row r="207" spans="1:13" s="288" customFormat="1" x14ac:dyDescent="0.25">
      <c r="A207" s="74"/>
      <c r="B207" s="75"/>
      <c r="C207" s="76"/>
      <c r="D207" s="77"/>
      <c r="E207" s="78"/>
      <c r="G207" s="18"/>
      <c r="H207" s="18"/>
      <c r="I207" s="18"/>
      <c r="J207" s="18"/>
      <c r="K207" s="18"/>
      <c r="L207" s="18"/>
      <c r="M207" s="18"/>
    </row>
    <row r="208" spans="1:13" s="288" customFormat="1" x14ac:dyDescent="0.25">
      <c r="A208" s="74"/>
      <c r="B208" s="75"/>
      <c r="C208" s="76"/>
      <c r="D208" s="77"/>
      <c r="E208" s="78"/>
      <c r="G208" s="18"/>
      <c r="H208" s="18"/>
      <c r="I208" s="18"/>
      <c r="J208" s="18"/>
      <c r="K208" s="18"/>
      <c r="L208" s="18"/>
      <c r="M208" s="18"/>
    </row>
    <row r="209" spans="1:13" s="288" customFormat="1" x14ac:dyDescent="0.25">
      <c r="A209" s="74"/>
      <c r="B209" s="75"/>
      <c r="C209" s="76"/>
      <c r="D209" s="77"/>
      <c r="E209" s="78"/>
      <c r="G209" s="18"/>
      <c r="H209" s="18"/>
      <c r="I209" s="18"/>
      <c r="J209" s="18"/>
      <c r="K209" s="18"/>
      <c r="L209" s="18"/>
      <c r="M209" s="18"/>
    </row>
    <row r="210" spans="1:13" s="288" customFormat="1" x14ac:dyDescent="0.25">
      <c r="A210" s="74"/>
      <c r="B210" s="75"/>
      <c r="C210" s="76"/>
      <c r="D210" s="77"/>
      <c r="E210" s="78"/>
      <c r="G210" s="18"/>
      <c r="H210" s="18"/>
      <c r="I210" s="18"/>
      <c r="J210" s="18"/>
      <c r="K210" s="18"/>
      <c r="L210" s="18"/>
      <c r="M210" s="18"/>
    </row>
    <row r="211" spans="1:13" s="288" customFormat="1" x14ac:dyDescent="0.25">
      <c r="A211" s="74"/>
      <c r="B211" s="75"/>
      <c r="C211" s="76"/>
      <c r="D211" s="77"/>
      <c r="E211" s="78"/>
      <c r="G211" s="18"/>
      <c r="H211" s="18"/>
      <c r="I211" s="18"/>
      <c r="J211" s="18"/>
      <c r="K211" s="18"/>
      <c r="L211" s="18"/>
      <c r="M211" s="18"/>
    </row>
    <row r="212" spans="1:13" s="288" customFormat="1" x14ac:dyDescent="0.25">
      <c r="A212" s="74"/>
      <c r="B212" s="75"/>
      <c r="C212" s="76"/>
      <c r="D212" s="77"/>
      <c r="E212" s="78"/>
      <c r="G212" s="18"/>
      <c r="H212" s="18"/>
      <c r="I212" s="18"/>
      <c r="J212" s="18"/>
      <c r="K212" s="18"/>
      <c r="L212" s="18"/>
      <c r="M212" s="18"/>
    </row>
    <row r="213" spans="1:13" s="288" customFormat="1" x14ac:dyDescent="0.25">
      <c r="A213" s="74"/>
      <c r="B213" s="75"/>
      <c r="C213" s="76"/>
      <c r="D213" s="77"/>
      <c r="E213" s="78"/>
      <c r="G213" s="18"/>
      <c r="H213" s="18"/>
      <c r="I213" s="18"/>
      <c r="J213" s="18"/>
      <c r="K213" s="18"/>
      <c r="L213" s="18"/>
      <c r="M213" s="18"/>
    </row>
    <row r="214" spans="1:13" s="288" customFormat="1" x14ac:dyDescent="0.25">
      <c r="A214" s="74"/>
      <c r="B214" s="75"/>
      <c r="C214" s="76"/>
      <c r="D214" s="77"/>
      <c r="E214" s="78"/>
      <c r="G214" s="18"/>
      <c r="H214" s="18"/>
      <c r="I214" s="18"/>
      <c r="J214" s="18"/>
      <c r="K214" s="18"/>
      <c r="L214" s="18"/>
      <c r="M214" s="18"/>
    </row>
    <row r="215" spans="1:13" s="288" customFormat="1" x14ac:dyDescent="0.25">
      <c r="A215" s="74"/>
      <c r="B215" s="75"/>
      <c r="C215" s="76"/>
      <c r="D215" s="77"/>
      <c r="E215" s="78"/>
      <c r="G215" s="18"/>
      <c r="H215" s="18"/>
      <c r="I215" s="18"/>
      <c r="J215" s="18"/>
      <c r="K215" s="18"/>
      <c r="L215" s="18"/>
      <c r="M215" s="18"/>
    </row>
    <row r="216" spans="1:13" s="288" customFormat="1" x14ac:dyDescent="0.25">
      <c r="A216" s="74"/>
      <c r="B216" s="75"/>
      <c r="C216" s="76"/>
      <c r="D216" s="77"/>
      <c r="E216" s="78"/>
      <c r="G216" s="18"/>
      <c r="H216" s="18"/>
      <c r="I216" s="18"/>
      <c r="J216" s="18"/>
      <c r="K216" s="18"/>
      <c r="L216" s="18"/>
      <c r="M216" s="18"/>
    </row>
    <row r="217" spans="1:13" s="288" customFormat="1" x14ac:dyDescent="0.25">
      <c r="A217" s="74"/>
      <c r="B217" s="75"/>
      <c r="C217" s="76"/>
      <c r="D217" s="77"/>
      <c r="E217" s="78"/>
      <c r="G217" s="18"/>
      <c r="H217" s="18"/>
      <c r="I217" s="18"/>
      <c r="J217" s="18"/>
      <c r="K217" s="18"/>
      <c r="L217" s="18"/>
      <c r="M217" s="18"/>
    </row>
    <row r="218" spans="1:13" s="288" customFormat="1" x14ac:dyDescent="0.25">
      <c r="A218" s="74"/>
      <c r="B218" s="75"/>
      <c r="C218" s="76"/>
      <c r="D218" s="77"/>
      <c r="E218" s="78"/>
      <c r="G218" s="18"/>
      <c r="H218" s="18"/>
      <c r="I218" s="18"/>
      <c r="J218" s="18"/>
      <c r="K218" s="18"/>
      <c r="L218" s="18"/>
      <c r="M218" s="18"/>
    </row>
    <row r="219" spans="1:13" s="288" customFormat="1" x14ac:dyDescent="0.25">
      <c r="A219" s="74"/>
      <c r="B219" s="75"/>
      <c r="C219" s="76"/>
      <c r="D219" s="77"/>
      <c r="E219" s="78"/>
      <c r="G219" s="18"/>
      <c r="H219" s="18"/>
      <c r="I219" s="18"/>
      <c r="J219" s="18"/>
      <c r="K219" s="18"/>
      <c r="L219" s="18"/>
      <c r="M219" s="18"/>
    </row>
  </sheetData>
  <mergeCells count="12">
    <mergeCell ref="A188:E188"/>
    <mergeCell ref="A1:F1"/>
    <mergeCell ref="A2:F2"/>
    <mergeCell ref="A3:F3"/>
    <mergeCell ref="A4:F4"/>
    <mergeCell ref="E8:F8"/>
    <mergeCell ref="E9:F9"/>
    <mergeCell ref="C34:E34"/>
    <mergeCell ref="B36:B40"/>
    <mergeCell ref="C141:E141"/>
    <mergeCell ref="C172:E172"/>
    <mergeCell ref="C186:E186"/>
  </mergeCells>
  <conditionalFormatting sqref="E10">
    <cfRule type="cellIs" dxfId="79" priority="2" operator="equal">
      <formula>0</formula>
    </cfRule>
  </conditionalFormatting>
  <conditionalFormatting sqref="E12:E13">
    <cfRule type="cellIs" dxfId="78" priority="1" operator="equal">
      <formula>0</formula>
    </cfRule>
  </conditionalFormatting>
  <conditionalFormatting sqref="E44:E47 E50">
    <cfRule type="cellIs" dxfId="77" priority="3" operator="equal">
      <formula>0</formula>
    </cfRule>
  </conditionalFormatting>
  <conditionalFormatting sqref="E54:E55 E57 E59 E61 E63 E65 E69">
    <cfRule type="cellIs" dxfId="76" priority="4" operator="equal">
      <formula>0</formula>
    </cfRule>
  </conditionalFormatting>
  <conditionalFormatting sqref="E73:E74 E76:E112">
    <cfRule type="cellIs" dxfId="75" priority="5" operator="equal">
      <formula>0</formula>
    </cfRule>
  </conditionalFormatting>
  <conditionalFormatting sqref="E116:E118 E120 E122:E124">
    <cfRule type="cellIs" dxfId="74" priority="6" operator="equal">
      <formula>0</formula>
    </cfRule>
  </conditionalFormatting>
  <conditionalFormatting sqref="E127:E134">
    <cfRule type="cellIs" dxfId="73" priority="7" operator="equal">
      <formula>0</formula>
    </cfRule>
  </conditionalFormatting>
  <conditionalFormatting sqref="E137:E139">
    <cfRule type="cellIs" dxfId="72" priority="8" operator="equal">
      <formula>0</formula>
    </cfRule>
  </conditionalFormatting>
  <conditionalFormatting sqref="E146 E148 E151:E157 E159:E160 E163:E167">
    <cfRule type="cellIs" dxfId="71" priority="9" operator="equal">
      <formula>0</formula>
    </cfRule>
  </conditionalFormatting>
  <conditionalFormatting sqref="E170">
    <cfRule type="cellIs" dxfId="70" priority="10" operator="equal">
      <formula>0</formula>
    </cfRule>
  </conditionalFormatting>
  <conditionalFormatting sqref="E175:E184">
    <cfRule type="cellIs" dxfId="69" priority="1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4" manualBreakCount="4">
    <brk id="51" max="5" man="1"/>
    <brk id="90" max="5" man="1"/>
    <brk id="125" max="5" man="1"/>
    <brk id="164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989BC-74EC-4299-85E8-3C3CEC089048}">
  <sheetPr>
    <pageSetUpPr fitToPage="1"/>
  </sheetPr>
  <dimension ref="A1:M304"/>
  <sheetViews>
    <sheetView tabSelected="1" zoomScaleNormal="100" zoomScaleSheetLayoutView="115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2.7109375" style="201" customWidth="1"/>
    <col min="6" max="6" width="17.7109375" style="202" customWidth="1"/>
    <col min="7" max="7" width="3.7109375" style="139" customWidth="1"/>
    <col min="8" max="213" width="11.42578125" style="139"/>
    <col min="214" max="214" width="10.7109375" style="139" customWidth="1"/>
    <col min="215" max="215" width="50.7109375" style="139" customWidth="1"/>
    <col min="216" max="216" width="5.7109375" style="139" customWidth="1"/>
    <col min="217" max="217" width="8.7109375" style="139" customWidth="1"/>
    <col min="218" max="218" width="10.7109375" style="139" customWidth="1"/>
    <col min="219" max="219" width="13.7109375" style="139" customWidth="1"/>
    <col min="220" max="220" width="3.7109375" style="139" customWidth="1"/>
    <col min="221" max="469" width="11.42578125" style="139"/>
    <col min="470" max="470" width="10.7109375" style="139" customWidth="1"/>
    <col min="471" max="471" width="50.7109375" style="139" customWidth="1"/>
    <col min="472" max="472" width="5.7109375" style="139" customWidth="1"/>
    <col min="473" max="473" width="8.7109375" style="139" customWidth="1"/>
    <col min="474" max="474" width="10.7109375" style="139" customWidth="1"/>
    <col min="475" max="475" width="13.7109375" style="139" customWidth="1"/>
    <col min="476" max="476" width="3.7109375" style="139" customWidth="1"/>
    <col min="477" max="725" width="11.42578125" style="139"/>
    <col min="726" max="726" width="10.7109375" style="139" customWidth="1"/>
    <col min="727" max="727" width="50.7109375" style="139" customWidth="1"/>
    <col min="728" max="728" width="5.7109375" style="139" customWidth="1"/>
    <col min="729" max="729" width="8.7109375" style="139" customWidth="1"/>
    <col min="730" max="730" width="10.7109375" style="139" customWidth="1"/>
    <col min="731" max="731" width="13.7109375" style="139" customWidth="1"/>
    <col min="732" max="732" width="3.7109375" style="139" customWidth="1"/>
    <col min="733" max="981" width="11.42578125" style="139"/>
    <col min="982" max="982" width="10.7109375" style="139" customWidth="1"/>
    <col min="983" max="983" width="50.7109375" style="139" customWidth="1"/>
    <col min="984" max="984" width="5.7109375" style="139" customWidth="1"/>
    <col min="985" max="985" width="8.7109375" style="139" customWidth="1"/>
    <col min="986" max="986" width="10.7109375" style="139" customWidth="1"/>
    <col min="987" max="987" width="13.7109375" style="139" customWidth="1"/>
    <col min="988" max="988" width="3.7109375" style="139" customWidth="1"/>
    <col min="989" max="1237" width="11.42578125" style="139"/>
    <col min="1238" max="1238" width="10.7109375" style="139" customWidth="1"/>
    <col min="1239" max="1239" width="50.7109375" style="139" customWidth="1"/>
    <col min="1240" max="1240" width="5.7109375" style="139" customWidth="1"/>
    <col min="1241" max="1241" width="8.7109375" style="139" customWidth="1"/>
    <col min="1242" max="1242" width="10.7109375" style="139" customWidth="1"/>
    <col min="1243" max="1243" width="13.7109375" style="139" customWidth="1"/>
    <col min="1244" max="1244" width="3.7109375" style="139" customWidth="1"/>
    <col min="1245" max="1493" width="11.42578125" style="139"/>
    <col min="1494" max="1494" width="10.7109375" style="139" customWidth="1"/>
    <col min="1495" max="1495" width="50.7109375" style="139" customWidth="1"/>
    <col min="1496" max="1496" width="5.7109375" style="139" customWidth="1"/>
    <col min="1497" max="1497" width="8.7109375" style="139" customWidth="1"/>
    <col min="1498" max="1498" width="10.7109375" style="139" customWidth="1"/>
    <col min="1499" max="1499" width="13.7109375" style="139" customWidth="1"/>
    <col min="1500" max="1500" width="3.7109375" style="139" customWidth="1"/>
    <col min="1501" max="1749" width="11.42578125" style="139"/>
    <col min="1750" max="1750" width="10.7109375" style="139" customWidth="1"/>
    <col min="1751" max="1751" width="50.7109375" style="139" customWidth="1"/>
    <col min="1752" max="1752" width="5.7109375" style="139" customWidth="1"/>
    <col min="1753" max="1753" width="8.7109375" style="139" customWidth="1"/>
    <col min="1754" max="1754" width="10.7109375" style="139" customWidth="1"/>
    <col min="1755" max="1755" width="13.7109375" style="139" customWidth="1"/>
    <col min="1756" max="1756" width="3.7109375" style="139" customWidth="1"/>
    <col min="1757" max="2005" width="11.42578125" style="139"/>
    <col min="2006" max="2006" width="10.7109375" style="139" customWidth="1"/>
    <col min="2007" max="2007" width="50.7109375" style="139" customWidth="1"/>
    <col min="2008" max="2008" width="5.7109375" style="139" customWidth="1"/>
    <col min="2009" max="2009" width="8.7109375" style="139" customWidth="1"/>
    <col min="2010" max="2010" width="10.7109375" style="139" customWidth="1"/>
    <col min="2011" max="2011" width="13.7109375" style="139" customWidth="1"/>
    <col min="2012" max="2012" width="3.7109375" style="139" customWidth="1"/>
    <col min="2013" max="2261" width="11.42578125" style="139"/>
    <col min="2262" max="2262" width="10.7109375" style="139" customWidth="1"/>
    <col min="2263" max="2263" width="50.7109375" style="139" customWidth="1"/>
    <col min="2264" max="2264" width="5.7109375" style="139" customWidth="1"/>
    <col min="2265" max="2265" width="8.7109375" style="139" customWidth="1"/>
    <col min="2266" max="2266" width="10.7109375" style="139" customWidth="1"/>
    <col min="2267" max="2267" width="13.7109375" style="139" customWidth="1"/>
    <col min="2268" max="2268" width="3.7109375" style="139" customWidth="1"/>
    <col min="2269" max="2517" width="11.42578125" style="139"/>
    <col min="2518" max="2518" width="10.7109375" style="139" customWidth="1"/>
    <col min="2519" max="2519" width="50.7109375" style="139" customWidth="1"/>
    <col min="2520" max="2520" width="5.7109375" style="139" customWidth="1"/>
    <col min="2521" max="2521" width="8.7109375" style="139" customWidth="1"/>
    <col min="2522" max="2522" width="10.7109375" style="139" customWidth="1"/>
    <col min="2523" max="2523" width="13.7109375" style="139" customWidth="1"/>
    <col min="2524" max="2524" width="3.7109375" style="139" customWidth="1"/>
    <col min="2525" max="2773" width="11.42578125" style="139"/>
    <col min="2774" max="2774" width="10.7109375" style="139" customWidth="1"/>
    <col min="2775" max="2775" width="50.7109375" style="139" customWidth="1"/>
    <col min="2776" max="2776" width="5.7109375" style="139" customWidth="1"/>
    <col min="2777" max="2777" width="8.7109375" style="139" customWidth="1"/>
    <col min="2778" max="2778" width="10.7109375" style="139" customWidth="1"/>
    <col min="2779" max="2779" width="13.7109375" style="139" customWidth="1"/>
    <col min="2780" max="2780" width="3.7109375" style="139" customWidth="1"/>
    <col min="2781" max="3029" width="11.42578125" style="139"/>
    <col min="3030" max="3030" width="10.7109375" style="139" customWidth="1"/>
    <col min="3031" max="3031" width="50.7109375" style="139" customWidth="1"/>
    <col min="3032" max="3032" width="5.7109375" style="139" customWidth="1"/>
    <col min="3033" max="3033" width="8.7109375" style="139" customWidth="1"/>
    <col min="3034" max="3034" width="10.7109375" style="139" customWidth="1"/>
    <col min="3035" max="3035" width="13.7109375" style="139" customWidth="1"/>
    <col min="3036" max="3036" width="3.7109375" style="139" customWidth="1"/>
    <col min="3037" max="3285" width="11.42578125" style="139"/>
    <col min="3286" max="3286" width="10.7109375" style="139" customWidth="1"/>
    <col min="3287" max="3287" width="50.7109375" style="139" customWidth="1"/>
    <col min="3288" max="3288" width="5.7109375" style="139" customWidth="1"/>
    <col min="3289" max="3289" width="8.7109375" style="139" customWidth="1"/>
    <col min="3290" max="3290" width="10.7109375" style="139" customWidth="1"/>
    <col min="3291" max="3291" width="13.7109375" style="139" customWidth="1"/>
    <col min="3292" max="3292" width="3.7109375" style="139" customWidth="1"/>
    <col min="3293" max="3541" width="11.42578125" style="139"/>
    <col min="3542" max="3542" width="10.7109375" style="139" customWidth="1"/>
    <col min="3543" max="3543" width="50.7109375" style="139" customWidth="1"/>
    <col min="3544" max="3544" width="5.7109375" style="139" customWidth="1"/>
    <col min="3545" max="3545" width="8.7109375" style="139" customWidth="1"/>
    <col min="3546" max="3546" width="10.7109375" style="139" customWidth="1"/>
    <col min="3547" max="3547" width="13.7109375" style="139" customWidth="1"/>
    <col min="3548" max="3548" width="3.7109375" style="139" customWidth="1"/>
    <col min="3549" max="3797" width="11.42578125" style="139"/>
    <col min="3798" max="3798" width="10.7109375" style="139" customWidth="1"/>
    <col min="3799" max="3799" width="50.7109375" style="139" customWidth="1"/>
    <col min="3800" max="3800" width="5.7109375" style="139" customWidth="1"/>
    <col min="3801" max="3801" width="8.7109375" style="139" customWidth="1"/>
    <col min="3802" max="3802" width="10.7109375" style="139" customWidth="1"/>
    <col min="3803" max="3803" width="13.7109375" style="139" customWidth="1"/>
    <col min="3804" max="3804" width="3.7109375" style="139" customWidth="1"/>
    <col min="3805" max="4053" width="11.42578125" style="139"/>
    <col min="4054" max="4054" width="10.7109375" style="139" customWidth="1"/>
    <col min="4055" max="4055" width="50.7109375" style="139" customWidth="1"/>
    <col min="4056" max="4056" width="5.7109375" style="139" customWidth="1"/>
    <col min="4057" max="4057" width="8.7109375" style="139" customWidth="1"/>
    <col min="4058" max="4058" width="10.7109375" style="139" customWidth="1"/>
    <col min="4059" max="4059" width="13.7109375" style="139" customWidth="1"/>
    <col min="4060" max="4060" width="3.7109375" style="139" customWidth="1"/>
    <col min="4061" max="4309" width="11.42578125" style="139"/>
    <col min="4310" max="4310" width="10.7109375" style="139" customWidth="1"/>
    <col min="4311" max="4311" width="50.7109375" style="139" customWidth="1"/>
    <col min="4312" max="4312" width="5.7109375" style="139" customWidth="1"/>
    <col min="4313" max="4313" width="8.7109375" style="139" customWidth="1"/>
    <col min="4314" max="4314" width="10.7109375" style="139" customWidth="1"/>
    <col min="4315" max="4315" width="13.7109375" style="139" customWidth="1"/>
    <col min="4316" max="4316" width="3.7109375" style="139" customWidth="1"/>
    <col min="4317" max="4565" width="11.42578125" style="139"/>
    <col min="4566" max="4566" width="10.7109375" style="139" customWidth="1"/>
    <col min="4567" max="4567" width="50.7109375" style="139" customWidth="1"/>
    <col min="4568" max="4568" width="5.7109375" style="139" customWidth="1"/>
    <col min="4569" max="4569" width="8.7109375" style="139" customWidth="1"/>
    <col min="4570" max="4570" width="10.7109375" style="139" customWidth="1"/>
    <col min="4571" max="4571" width="13.7109375" style="139" customWidth="1"/>
    <col min="4572" max="4572" width="3.7109375" style="139" customWidth="1"/>
    <col min="4573" max="4821" width="11.42578125" style="139"/>
    <col min="4822" max="4822" width="10.7109375" style="139" customWidth="1"/>
    <col min="4823" max="4823" width="50.7109375" style="139" customWidth="1"/>
    <col min="4824" max="4824" width="5.7109375" style="139" customWidth="1"/>
    <col min="4825" max="4825" width="8.7109375" style="139" customWidth="1"/>
    <col min="4826" max="4826" width="10.7109375" style="139" customWidth="1"/>
    <col min="4827" max="4827" width="13.7109375" style="139" customWidth="1"/>
    <col min="4828" max="4828" width="3.7109375" style="139" customWidth="1"/>
    <col min="4829" max="5077" width="11.42578125" style="139"/>
    <col min="5078" max="5078" width="10.7109375" style="139" customWidth="1"/>
    <col min="5079" max="5079" width="50.7109375" style="139" customWidth="1"/>
    <col min="5080" max="5080" width="5.7109375" style="139" customWidth="1"/>
    <col min="5081" max="5081" width="8.7109375" style="139" customWidth="1"/>
    <col min="5082" max="5082" width="10.7109375" style="139" customWidth="1"/>
    <col min="5083" max="5083" width="13.7109375" style="139" customWidth="1"/>
    <col min="5084" max="5084" width="3.7109375" style="139" customWidth="1"/>
    <col min="5085" max="5333" width="11.42578125" style="139"/>
    <col min="5334" max="5334" width="10.7109375" style="139" customWidth="1"/>
    <col min="5335" max="5335" width="50.7109375" style="139" customWidth="1"/>
    <col min="5336" max="5336" width="5.7109375" style="139" customWidth="1"/>
    <col min="5337" max="5337" width="8.7109375" style="139" customWidth="1"/>
    <col min="5338" max="5338" width="10.7109375" style="139" customWidth="1"/>
    <col min="5339" max="5339" width="13.7109375" style="139" customWidth="1"/>
    <col min="5340" max="5340" width="3.7109375" style="139" customWidth="1"/>
    <col min="5341" max="5589" width="11.42578125" style="139"/>
    <col min="5590" max="5590" width="10.7109375" style="139" customWidth="1"/>
    <col min="5591" max="5591" width="50.7109375" style="139" customWidth="1"/>
    <col min="5592" max="5592" width="5.7109375" style="139" customWidth="1"/>
    <col min="5593" max="5593" width="8.7109375" style="139" customWidth="1"/>
    <col min="5594" max="5594" width="10.7109375" style="139" customWidth="1"/>
    <col min="5595" max="5595" width="13.7109375" style="139" customWidth="1"/>
    <col min="5596" max="5596" width="3.7109375" style="139" customWidth="1"/>
    <col min="5597" max="5845" width="11.42578125" style="139"/>
    <col min="5846" max="5846" width="10.7109375" style="139" customWidth="1"/>
    <col min="5847" max="5847" width="50.7109375" style="139" customWidth="1"/>
    <col min="5848" max="5848" width="5.7109375" style="139" customWidth="1"/>
    <col min="5849" max="5849" width="8.7109375" style="139" customWidth="1"/>
    <col min="5850" max="5850" width="10.7109375" style="139" customWidth="1"/>
    <col min="5851" max="5851" width="13.7109375" style="139" customWidth="1"/>
    <col min="5852" max="5852" width="3.7109375" style="139" customWidth="1"/>
    <col min="5853" max="6101" width="11.42578125" style="139"/>
    <col min="6102" max="6102" width="10.7109375" style="139" customWidth="1"/>
    <col min="6103" max="6103" width="50.7109375" style="139" customWidth="1"/>
    <col min="6104" max="6104" width="5.7109375" style="139" customWidth="1"/>
    <col min="6105" max="6105" width="8.7109375" style="139" customWidth="1"/>
    <col min="6106" max="6106" width="10.7109375" style="139" customWidth="1"/>
    <col min="6107" max="6107" width="13.7109375" style="139" customWidth="1"/>
    <col min="6108" max="6108" width="3.7109375" style="139" customWidth="1"/>
    <col min="6109" max="6357" width="11.42578125" style="139"/>
    <col min="6358" max="6358" width="10.7109375" style="139" customWidth="1"/>
    <col min="6359" max="6359" width="50.7109375" style="139" customWidth="1"/>
    <col min="6360" max="6360" width="5.7109375" style="139" customWidth="1"/>
    <col min="6361" max="6361" width="8.7109375" style="139" customWidth="1"/>
    <col min="6362" max="6362" width="10.7109375" style="139" customWidth="1"/>
    <col min="6363" max="6363" width="13.7109375" style="139" customWidth="1"/>
    <col min="6364" max="6364" width="3.7109375" style="139" customWidth="1"/>
    <col min="6365" max="6613" width="11.42578125" style="139"/>
    <col min="6614" max="6614" width="10.7109375" style="139" customWidth="1"/>
    <col min="6615" max="6615" width="50.7109375" style="139" customWidth="1"/>
    <col min="6616" max="6616" width="5.7109375" style="139" customWidth="1"/>
    <col min="6617" max="6617" width="8.7109375" style="139" customWidth="1"/>
    <col min="6618" max="6618" width="10.7109375" style="139" customWidth="1"/>
    <col min="6619" max="6619" width="13.7109375" style="139" customWidth="1"/>
    <col min="6620" max="6620" width="3.7109375" style="139" customWidth="1"/>
    <col min="6621" max="6869" width="11.42578125" style="139"/>
    <col min="6870" max="6870" width="10.7109375" style="139" customWidth="1"/>
    <col min="6871" max="6871" width="50.7109375" style="139" customWidth="1"/>
    <col min="6872" max="6872" width="5.7109375" style="139" customWidth="1"/>
    <col min="6873" max="6873" width="8.7109375" style="139" customWidth="1"/>
    <col min="6874" max="6874" width="10.7109375" style="139" customWidth="1"/>
    <col min="6875" max="6875" width="13.7109375" style="139" customWidth="1"/>
    <col min="6876" max="6876" width="3.7109375" style="139" customWidth="1"/>
    <col min="6877" max="7125" width="11.42578125" style="139"/>
    <col min="7126" max="7126" width="10.7109375" style="139" customWidth="1"/>
    <col min="7127" max="7127" width="50.7109375" style="139" customWidth="1"/>
    <col min="7128" max="7128" width="5.7109375" style="139" customWidth="1"/>
    <col min="7129" max="7129" width="8.7109375" style="139" customWidth="1"/>
    <col min="7130" max="7130" width="10.7109375" style="139" customWidth="1"/>
    <col min="7131" max="7131" width="13.7109375" style="139" customWidth="1"/>
    <col min="7132" max="7132" width="3.7109375" style="139" customWidth="1"/>
    <col min="7133" max="7381" width="11.42578125" style="139"/>
    <col min="7382" max="7382" width="10.7109375" style="139" customWidth="1"/>
    <col min="7383" max="7383" width="50.7109375" style="139" customWidth="1"/>
    <col min="7384" max="7384" width="5.7109375" style="139" customWidth="1"/>
    <col min="7385" max="7385" width="8.7109375" style="139" customWidth="1"/>
    <col min="7386" max="7386" width="10.7109375" style="139" customWidth="1"/>
    <col min="7387" max="7387" width="13.7109375" style="139" customWidth="1"/>
    <col min="7388" max="7388" width="3.7109375" style="139" customWidth="1"/>
    <col min="7389" max="7637" width="11.42578125" style="139"/>
    <col min="7638" max="7638" width="10.7109375" style="139" customWidth="1"/>
    <col min="7639" max="7639" width="50.7109375" style="139" customWidth="1"/>
    <col min="7640" max="7640" width="5.7109375" style="139" customWidth="1"/>
    <col min="7641" max="7641" width="8.7109375" style="139" customWidth="1"/>
    <col min="7642" max="7642" width="10.7109375" style="139" customWidth="1"/>
    <col min="7643" max="7643" width="13.7109375" style="139" customWidth="1"/>
    <col min="7644" max="7644" width="3.7109375" style="139" customWidth="1"/>
    <col min="7645" max="7893" width="11.42578125" style="139"/>
    <col min="7894" max="7894" width="10.7109375" style="139" customWidth="1"/>
    <col min="7895" max="7895" width="50.7109375" style="139" customWidth="1"/>
    <col min="7896" max="7896" width="5.7109375" style="139" customWidth="1"/>
    <col min="7897" max="7897" width="8.7109375" style="139" customWidth="1"/>
    <col min="7898" max="7898" width="10.7109375" style="139" customWidth="1"/>
    <col min="7899" max="7899" width="13.7109375" style="139" customWidth="1"/>
    <col min="7900" max="7900" width="3.7109375" style="139" customWidth="1"/>
    <col min="7901" max="8149" width="11.42578125" style="139"/>
    <col min="8150" max="8150" width="10.7109375" style="139" customWidth="1"/>
    <col min="8151" max="8151" width="50.7109375" style="139" customWidth="1"/>
    <col min="8152" max="8152" width="5.7109375" style="139" customWidth="1"/>
    <col min="8153" max="8153" width="8.7109375" style="139" customWidth="1"/>
    <col min="8154" max="8154" width="10.7109375" style="139" customWidth="1"/>
    <col min="8155" max="8155" width="13.7109375" style="139" customWidth="1"/>
    <col min="8156" max="8156" width="3.7109375" style="139" customWidth="1"/>
    <col min="8157" max="8405" width="11.42578125" style="139"/>
    <col min="8406" max="8406" width="10.7109375" style="139" customWidth="1"/>
    <col min="8407" max="8407" width="50.7109375" style="139" customWidth="1"/>
    <col min="8408" max="8408" width="5.7109375" style="139" customWidth="1"/>
    <col min="8409" max="8409" width="8.7109375" style="139" customWidth="1"/>
    <col min="8410" max="8410" width="10.7109375" style="139" customWidth="1"/>
    <col min="8411" max="8411" width="13.7109375" style="139" customWidth="1"/>
    <col min="8412" max="8412" width="3.7109375" style="139" customWidth="1"/>
    <col min="8413" max="8661" width="11.42578125" style="139"/>
    <col min="8662" max="8662" width="10.7109375" style="139" customWidth="1"/>
    <col min="8663" max="8663" width="50.7109375" style="139" customWidth="1"/>
    <col min="8664" max="8664" width="5.7109375" style="139" customWidth="1"/>
    <col min="8665" max="8665" width="8.7109375" style="139" customWidth="1"/>
    <col min="8666" max="8666" width="10.7109375" style="139" customWidth="1"/>
    <col min="8667" max="8667" width="13.7109375" style="139" customWidth="1"/>
    <col min="8668" max="8668" width="3.7109375" style="139" customWidth="1"/>
    <col min="8669" max="8917" width="11.42578125" style="139"/>
    <col min="8918" max="8918" width="10.7109375" style="139" customWidth="1"/>
    <col min="8919" max="8919" width="50.7109375" style="139" customWidth="1"/>
    <col min="8920" max="8920" width="5.7109375" style="139" customWidth="1"/>
    <col min="8921" max="8921" width="8.7109375" style="139" customWidth="1"/>
    <col min="8922" max="8922" width="10.7109375" style="139" customWidth="1"/>
    <col min="8923" max="8923" width="13.7109375" style="139" customWidth="1"/>
    <col min="8924" max="8924" width="3.7109375" style="139" customWidth="1"/>
    <col min="8925" max="9173" width="11.42578125" style="139"/>
    <col min="9174" max="9174" width="10.7109375" style="139" customWidth="1"/>
    <col min="9175" max="9175" width="50.7109375" style="139" customWidth="1"/>
    <col min="9176" max="9176" width="5.7109375" style="139" customWidth="1"/>
    <col min="9177" max="9177" width="8.7109375" style="139" customWidth="1"/>
    <col min="9178" max="9178" width="10.7109375" style="139" customWidth="1"/>
    <col min="9179" max="9179" width="13.7109375" style="139" customWidth="1"/>
    <col min="9180" max="9180" width="3.7109375" style="139" customWidth="1"/>
    <col min="9181" max="9429" width="11.42578125" style="139"/>
    <col min="9430" max="9430" width="10.7109375" style="139" customWidth="1"/>
    <col min="9431" max="9431" width="50.7109375" style="139" customWidth="1"/>
    <col min="9432" max="9432" width="5.7109375" style="139" customWidth="1"/>
    <col min="9433" max="9433" width="8.7109375" style="139" customWidth="1"/>
    <col min="9434" max="9434" width="10.7109375" style="139" customWidth="1"/>
    <col min="9435" max="9435" width="13.7109375" style="139" customWidth="1"/>
    <col min="9436" max="9436" width="3.7109375" style="139" customWidth="1"/>
    <col min="9437" max="9685" width="11.42578125" style="139"/>
    <col min="9686" max="9686" width="10.7109375" style="139" customWidth="1"/>
    <col min="9687" max="9687" width="50.7109375" style="139" customWidth="1"/>
    <col min="9688" max="9688" width="5.7109375" style="139" customWidth="1"/>
    <col min="9689" max="9689" width="8.7109375" style="139" customWidth="1"/>
    <col min="9690" max="9690" width="10.7109375" style="139" customWidth="1"/>
    <col min="9691" max="9691" width="13.7109375" style="139" customWidth="1"/>
    <col min="9692" max="9692" width="3.7109375" style="139" customWidth="1"/>
    <col min="9693" max="9941" width="11.42578125" style="139"/>
    <col min="9942" max="9942" width="10.7109375" style="139" customWidth="1"/>
    <col min="9943" max="9943" width="50.7109375" style="139" customWidth="1"/>
    <col min="9944" max="9944" width="5.7109375" style="139" customWidth="1"/>
    <col min="9945" max="9945" width="8.7109375" style="139" customWidth="1"/>
    <col min="9946" max="9946" width="10.7109375" style="139" customWidth="1"/>
    <col min="9947" max="9947" width="13.7109375" style="139" customWidth="1"/>
    <col min="9948" max="9948" width="3.7109375" style="139" customWidth="1"/>
    <col min="9949" max="10197" width="11.42578125" style="139"/>
    <col min="10198" max="10198" width="10.7109375" style="139" customWidth="1"/>
    <col min="10199" max="10199" width="50.7109375" style="139" customWidth="1"/>
    <col min="10200" max="10200" width="5.7109375" style="139" customWidth="1"/>
    <col min="10201" max="10201" width="8.7109375" style="139" customWidth="1"/>
    <col min="10202" max="10202" width="10.7109375" style="139" customWidth="1"/>
    <col min="10203" max="10203" width="13.7109375" style="139" customWidth="1"/>
    <col min="10204" max="10204" width="3.7109375" style="139" customWidth="1"/>
    <col min="10205" max="10453" width="11.42578125" style="139"/>
    <col min="10454" max="10454" width="10.7109375" style="139" customWidth="1"/>
    <col min="10455" max="10455" width="50.7109375" style="139" customWidth="1"/>
    <col min="10456" max="10456" width="5.7109375" style="139" customWidth="1"/>
    <col min="10457" max="10457" width="8.7109375" style="139" customWidth="1"/>
    <col min="10458" max="10458" width="10.7109375" style="139" customWidth="1"/>
    <col min="10459" max="10459" width="13.7109375" style="139" customWidth="1"/>
    <col min="10460" max="10460" width="3.7109375" style="139" customWidth="1"/>
    <col min="10461" max="10709" width="11.42578125" style="139"/>
    <col min="10710" max="10710" width="10.7109375" style="139" customWidth="1"/>
    <col min="10711" max="10711" width="50.7109375" style="139" customWidth="1"/>
    <col min="10712" max="10712" width="5.7109375" style="139" customWidth="1"/>
    <col min="10713" max="10713" width="8.7109375" style="139" customWidth="1"/>
    <col min="10714" max="10714" width="10.7109375" style="139" customWidth="1"/>
    <col min="10715" max="10715" width="13.7109375" style="139" customWidth="1"/>
    <col min="10716" max="10716" width="3.7109375" style="139" customWidth="1"/>
    <col min="10717" max="10965" width="11.42578125" style="139"/>
    <col min="10966" max="10966" width="10.7109375" style="139" customWidth="1"/>
    <col min="10967" max="10967" width="50.7109375" style="139" customWidth="1"/>
    <col min="10968" max="10968" width="5.7109375" style="139" customWidth="1"/>
    <col min="10969" max="10969" width="8.7109375" style="139" customWidth="1"/>
    <col min="10970" max="10970" width="10.7109375" style="139" customWidth="1"/>
    <col min="10971" max="10971" width="13.7109375" style="139" customWidth="1"/>
    <col min="10972" max="10972" width="3.7109375" style="139" customWidth="1"/>
    <col min="10973" max="11221" width="11.42578125" style="139"/>
    <col min="11222" max="11222" width="10.7109375" style="139" customWidth="1"/>
    <col min="11223" max="11223" width="50.7109375" style="139" customWidth="1"/>
    <col min="11224" max="11224" width="5.7109375" style="139" customWidth="1"/>
    <col min="11225" max="11225" width="8.7109375" style="139" customWidth="1"/>
    <col min="11226" max="11226" width="10.7109375" style="139" customWidth="1"/>
    <col min="11227" max="11227" width="13.7109375" style="139" customWidth="1"/>
    <col min="11228" max="11228" width="3.7109375" style="139" customWidth="1"/>
    <col min="11229" max="11477" width="11.42578125" style="139"/>
    <col min="11478" max="11478" width="10.7109375" style="139" customWidth="1"/>
    <col min="11479" max="11479" width="50.7109375" style="139" customWidth="1"/>
    <col min="11480" max="11480" width="5.7109375" style="139" customWidth="1"/>
    <col min="11481" max="11481" width="8.7109375" style="139" customWidth="1"/>
    <col min="11482" max="11482" width="10.7109375" style="139" customWidth="1"/>
    <col min="11483" max="11483" width="13.7109375" style="139" customWidth="1"/>
    <col min="11484" max="11484" width="3.7109375" style="139" customWidth="1"/>
    <col min="11485" max="11733" width="11.42578125" style="139"/>
    <col min="11734" max="11734" width="10.7109375" style="139" customWidth="1"/>
    <col min="11735" max="11735" width="50.7109375" style="139" customWidth="1"/>
    <col min="11736" max="11736" width="5.7109375" style="139" customWidth="1"/>
    <col min="11737" max="11737" width="8.7109375" style="139" customWidth="1"/>
    <col min="11738" max="11738" width="10.7109375" style="139" customWidth="1"/>
    <col min="11739" max="11739" width="13.7109375" style="139" customWidth="1"/>
    <col min="11740" max="11740" width="3.7109375" style="139" customWidth="1"/>
    <col min="11741" max="11989" width="11.42578125" style="139"/>
    <col min="11990" max="11990" width="10.7109375" style="139" customWidth="1"/>
    <col min="11991" max="11991" width="50.7109375" style="139" customWidth="1"/>
    <col min="11992" max="11992" width="5.7109375" style="139" customWidth="1"/>
    <col min="11993" max="11993" width="8.7109375" style="139" customWidth="1"/>
    <col min="11994" max="11994" width="10.7109375" style="139" customWidth="1"/>
    <col min="11995" max="11995" width="13.7109375" style="139" customWidth="1"/>
    <col min="11996" max="11996" width="3.7109375" style="139" customWidth="1"/>
    <col min="11997" max="12245" width="11.42578125" style="139"/>
    <col min="12246" max="12246" width="10.7109375" style="139" customWidth="1"/>
    <col min="12247" max="12247" width="50.7109375" style="139" customWidth="1"/>
    <col min="12248" max="12248" width="5.7109375" style="139" customWidth="1"/>
    <col min="12249" max="12249" width="8.7109375" style="139" customWidth="1"/>
    <col min="12250" max="12250" width="10.7109375" style="139" customWidth="1"/>
    <col min="12251" max="12251" width="13.7109375" style="139" customWidth="1"/>
    <col min="12252" max="12252" width="3.7109375" style="139" customWidth="1"/>
    <col min="12253" max="12501" width="11.42578125" style="139"/>
    <col min="12502" max="12502" width="10.7109375" style="139" customWidth="1"/>
    <col min="12503" max="12503" width="50.7109375" style="139" customWidth="1"/>
    <col min="12504" max="12504" width="5.7109375" style="139" customWidth="1"/>
    <col min="12505" max="12505" width="8.7109375" style="139" customWidth="1"/>
    <col min="12506" max="12506" width="10.7109375" style="139" customWidth="1"/>
    <col min="12507" max="12507" width="13.7109375" style="139" customWidth="1"/>
    <col min="12508" max="12508" width="3.7109375" style="139" customWidth="1"/>
    <col min="12509" max="12757" width="11.42578125" style="139"/>
    <col min="12758" max="12758" width="10.7109375" style="139" customWidth="1"/>
    <col min="12759" max="12759" width="50.7109375" style="139" customWidth="1"/>
    <col min="12760" max="12760" width="5.7109375" style="139" customWidth="1"/>
    <col min="12761" max="12761" width="8.7109375" style="139" customWidth="1"/>
    <col min="12762" max="12762" width="10.7109375" style="139" customWidth="1"/>
    <col min="12763" max="12763" width="13.7109375" style="139" customWidth="1"/>
    <col min="12764" max="12764" width="3.7109375" style="139" customWidth="1"/>
    <col min="12765" max="13013" width="11.42578125" style="139"/>
    <col min="13014" max="13014" width="10.7109375" style="139" customWidth="1"/>
    <col min="13015" max="13015" width="50.7109375" style="139" customWidth="1"/>
    <col min="13016" max="13016" width="5.7109375" style="139" customWidth="1"/>
    <col min="13017" max="13017" width="8.7109375" style="139" customWidth="1"/>
    <col min="13018" max="13018" width="10.7109375" style="139" customWidth="1"/>
    <col min="13019" max="13019" width="13.7109375" style="139" customWidth="1"/>
    <col min="13020" max="13020" width="3.7109375" style="139" customWidth="1"/>
    <col min="13021" max="13269" width="11.42578125" style="139"/>
    <col min="13270" max="13270" width="10.7109375" style="139" customWidth="1"/>
    <col min="13271" max="13271" width="50.7109375" style="139" customWidth="1"/>
    <col min="13272" max="13272" width="5.7109375" style="139" customWidth="1"/>
    <col min="13273" max="13273" width="8.7109375" style="139" customWidth="1"/>
    <col min="13274" max="13274" width="10.7109375" style="139" customWidth="1"/>
    <col min="13275" max="13275" width="13.7109375" style="139" customWidth="1"/>
    <col min="13276" max="13276" width="3.7109375" style="139" customWidth="1"/>
    <col min="13277" max="13525" width="11.42578125" style="139"/>
    <col min="13526" max="13526" width="10.7109375" style="139" customWidth="1"/>
    <col min="13527" max="13527" width="50.7109375" style="139" customWidth="1"/>
    <col min="13528" max="13528" width="5.7109375" style="139" customWidth="1"/>
    <col min="13529" max="13529" width="8.7109375" style="139" customWidth="1"/>
    <col min="13530" max="13530" width="10.7109375" style="139" customWidth="1"/>
    <col min="13531" max="13531" width="13.7109375" style="139" customWidth="1"/>
    <col min="13532" max="13532" width="3.7109375" style="139" customWidth="1"/>
    <col min="13533" max="13781" width="11.42578125" style="139"/>
    <col min="13782" max="13782" width="10.7109375" style="139" customWidth="1"/>
    <col min="13783" max="13783" width="50.7109375" style="139" customWidth="1"/>
    <col min="13784" max="13784" width="5.7109375" style="139" customWidth="1"/>
    <col min="13785" max="13785" width="8.7109375" style="139" customWidth="1"/>
    <col min="13786" max="13786" width="10.7109375" style="139" customWidth="1"/>
    <col min="13787" max="13787" width="13.7109375" style="139" customWidth="1"/>
    <col min="13788" max="13788" width="3.7109375" style="139" customWidth="1"/>
    <col min="13789" max="14037" width="11.42578125" style="139"/>
    <col min="14038" max="14038" width="10.7109375" style="139" customWidth="1"/>
    <col min="14039" max="14039" width="50.7109375" style="139" customWidth="1"/>
    <col min="14040" max="14040" width="5.7109375" style="139" customWidth="1"/>
    <col min="14041" max="14041" width="8.7109375" style="139" customWidth="1"/>
    <col min="14042" max="14042" width="10.7109375" style="139" customWidth="1"/>
    <col min="14043" max="14043" width="13.7109375" style="139" customWidth="1"/>
    <col min="14044" max="14044" width="3.7109375" style="139" customWidth="1"/>
    <col min="14045" max="14293" width="11.42578125" style="139"/>
    <col min="14294" max="14294" width="10.7109375" style="139" customWidth="1"/>
    <col min="14295" max="14295" width="50.7109375" style="139" customWidth="1"/>
    <col min="14296" max="14296" width="5.7109375" style="139" customWidth="1"/>
    <col min="14297" max="14297" width="8.7109375" style="139" customWidth="1"/>
    <col min="14298" max="14298" width="10.7109375" style="139" customWidth="1"/>
    <col min="14299" max="14299" width="13.7109375" style="139" customWidth="1"/>
    <col min="14300" max="14300" width="3.7109375" style="139" customWidth="1"/>
    <col min="14301" max="14549" width="11.42578125" style="139"/>
    <col min="14550" max="14550" width="10.7109375" style="139" customWidth="1"/>
    <col min="14551" max="14551" width="50.7109375" style="139" customWidth="1"/>
    <col min="14552" max="14552" width="5.7109375" style="139" customWidth="1"/>
    <col min="14553" max="14553" width="8.7109375" style="139" customWidth="1"/>
    <col min="14554" max="14554" width="10.7109375" style="139" customWidth="1"/>
    <col min="14555" max="14555" width="13.7109375" style="139" customWidth="1"/>
    <col min="14556" max="14556" width="3.7109375" style="139" customWidth="1"/>
    <col min="14557" max="14805" width="11.42578125" style="139"/>
    <col min="14806" max="14806" width="10.7109375" style="139" customWidth="1"/>
    <col min="14807" max="14807" width="50.7109375" style="139" customWidth="1"/>
    <col min="14808" max="14808" width="5.7109375" style="139" customWidth="1"/>
    <col min="14809" max="14809" width="8.7109375" style="139" customWidth="1"/>
    <col min="14810" max="14810" width="10.7109375" style="139" customWidth="1"/>
    <col min="14811" max="14811" width="13.7109375" style="139" customWidth="1"/>
    <col min="14812" max="14812" width="3.7109375" style="139" customWidth="1"/>
    <col min="14813" max="15061" width="11.42578125" style="139"/>
    <col min="15062" max="15062" width="10.7109375" style="139" customWidth="1"/>
    <col min="15063" max="15063" width="50.7109375" style="139" customWidth="1"/>
    <col min="15064" max="15064" width="5.7109375" style="139" customWidth="1"/>
    <col min="15065" max="15065" width="8.7109375" style="139" customWidth="1"/>
    <col min="15066" max="15066" width="10.7109375" style="139" customWidth="1"/>
    <col min="15067" max="15067" width="13.7109375" style="139" customWidth="1"/>
    <col min="15068" max="15068" width="3.7109375" style="139" customWidth="1"/>
    <col min="15069" max="15317" width="11.42578125" style="139"/>
    <col min="15318" max="15318" width="10.7109375" style="139" customWidth="1"/>
    <col min="15319" max="15319" width="50.7109375" style="139" customWidth="1"/>
    <col min="15320" max="15320" width="5.7109375" style="139" customWidth="1"/>
    <col min="15321" max="15321" width="8.7109375" style="139" customWidth="1"/>
    <col min="15322" max="15322" width="10.7109375" style="139" customWidth="1"/>
    <col min="15323" max="15323" width="13.7109375" style="139" customWidth="1"/>
    <col min="15324" max="15324" width="3.7109375" style="139" customWidth="1"/>
    <col min="15325" max="15573" width="11.42578125" style="139"/>
    <col min="15574" max="15574" width="10.7109375" style="139" customWidth="1"/>
    <col min="15575" max="15575" width="50.7109375" style="139" customWidth="1"/>
    <col min="15576" max="15576" width="5.7109375" style="139" customWidth="1"/>
    <col min="15577" max="15577" width="8.7109375" style="139" customWidth="1"/>
    <col min="15578" max="15578" width="10.7109375" style="139" customWidth="1"/>
    <col min="15579" max="15579" width="13.7109375" style="139" customWidth="1"/>
    <col min="15580" max="15580" width="3.7109375" style="139" customWidth="1"/>
    <col min="15581" max="15829" width="11.42578125" style="139"/>
    <col min="15830" max="15830" width="10.7109375" style="139" customWidth="1"/>
    <col min="15831" max="15831" width="50.7109375" style="139" customWidth="1"/>
    <col min="15832" max="15832" width="5.7109375" style="139" customWidth="1"/>
    <col min="15833" max="15833" width="8.7109375" style="139" customWidth="1"/>
    <col min="15834" max="15834" width="10.7109375" style="139" customWidth="1"/>
    <col min="15835" max="15835" width="13.7109375" style="139" customWidth="1"/>
    <col min="15836" max="15836" width="3.7109375" style="139" customWidth="1"/>
    <col min="15837" max="16085" width="11.42578125" style="139"/>
    <col min="16086" max="16086" width="10.7109375" style="139" customWidth="1"/>
    <col min="16087" max="16087" width="50.7109375" style="139" customWidth="1"/>
    <col min="16088" max="16088" width="5.7109375" style="139" customWidth="1"/>
    <col min="16089" max="16089" width="8.7109375" style="139" customWidth="1"/>
    <col min="16090" max="16090" width="10.7109375" style="139" customWidth="1"/>
    <col min="16091" max="16091" width="13.7109375" style="139" customWidth="1"/>
    <col min="16092" max="16092" width="3.7109375" style="139" customWidth="1"/>
    <col min="16093" max="16384" width="11.42578125" style="139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134" customFormat="1" ht="30.75" customHeight="1" thickTop="1" thickBot="1" x14ac:dyDescent="0.3">
      <c r="A3" s="407" t="s">
        <v>319</v>
      </c>
      <c r="B3" s="408"/>
      <c r="C3" s="408"/>
      <c r="D3" s="408"/>
      <c r="E3" s="408"/>
      <c r="F3" s="409"/>
    </row>
    <row r="4" spans="1:13" s="4" customFormat="1" ht="33.950000000000003" customHeight="1" thickTop="1" thickBot="1" x14ac:dyDescent="0.3">
      <c r="A4" s="419" t="s">
        <v>8</v>
      </c>
      <c r="B4" s="420"/>
      <c r="C4" s="420"/>
      <c r="D4" s="420"/>
      <c r="E4" s="420"/>
      <c r="F4" s="421"/>
      <c r="G4" s="5"/>
      <c r="H4" s="5"/>
      <c r="I4" s="5"/>
      <c r="J4" s="5"/>
    </row>
    <row r="5" spans="1:13" s="11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s="11" customFormat="1" ht="12.75" thickTop="1" x14ac:dyDescent="0.25">
      <c r="A6" s="289"/>
      <c r="B6" s="290"/>
      <c r="C6" s="290"/>
      <c r="D6" s="291"/>
      <c r="E6" s="292"/>
      <c r="F6" s="293"/>
    </row>
    <row r="7" spans="1:13" ht="15" customHeight="1" x14ac:dyDescent="0.25">
      <c r="A7" s="19">
        <v>5.0999999999999996</v>
      </c>
      <c r="B7" s="20" t="s">
        <v>19</v>
      </c>
      <c r="C7" s="23"/>
      <c r="D7" s="24"/>
      <c r="E7" s="137"/>
      <c r="F7" s="138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ht="15" customHeight="1" x14ac:dyDescent="0.25">
      <c r="A10" s="87"/>
      <c r="B10" s="141"/>
      <c r="C10" s="23"/>
      <c r="D10" s="24"/>
      <c r="E10" s="137"/>
      <c r="F10" s="138"/>
    </row>
    <row r="11" spans="1:13" ht="15" customHeight="1" x14ac:dyDescent="0.25">
      <c r="A11" s="87"/>
      <c r="B11" s="34" t="s">
        <v>29</v>
      </c>
      <c r="C11" s="23"/>
      <c r="D11" s="24"/>
      <c r="E11" s="137"/>
      <c r="F11" s="138"/>
    </row>
    <row r="12" spans="1:13" ht="15" customHeight="1" x14ac:dyDescent="0.25">
      <c r="A12" s="87"/>
      <c r="B12" s="34" t="s">
        <v>30</v>
      </c>
      <c r="C12" s="23"/>
      <c r="D12" s="24"/>
      <c r="E12" s="137"/>
      <c r="F12" s="138"/>
    </row>
    <row r="13" spans="1:13" ht="15" customHeight="1" x14ac:dyDescent="0.25">
      <c r="A13" s="87"/>
      <c r="B13" s="34" t="s">
        <v>31</v>
      </c>
      <c r="C13" s="23"/>
      <c r="D13" s="24"/>
      <c r="E13" s="137"/>
      <c r="F13" s="138"/>
    </row>
    <row r="14" spans="1:13" ht="15" customHeight="1" x14ac:dyDescent="0.25">
      <c r="A14" s="87"/>
      <c r="B14" s="34" t="s">
        <v>32</v>
      </c>
      <c r="C14" s="23"/>
      <c r="D14" s="24"/>
      <c r="E14" s="137"/>
      <c r="F14" s="138"/>
    </row>
    <row r="15" spans="1:13" ht="15" customHeight="1" x14ac:dyDescent="0.25">
      <c r="A15" s="87"/>
      <c r="B15" s="34" t="s">
        <v>33</v>
      </c>
      <c r="C15" s="23"/>
      <c r="D15" s="24"/>
      <c r="E15" s="137"/>
      <c r="F15" s="138"/>
    </row>
    <row r="16" spans="1:13" ht="15" customHeight="1" x14ac:dyDescent="0.25">
      <c r="A16" s="87"/>
      <c r="B16" s="34" t="s">
        <v>34</v>
      </c>
      <c r="C16" s="23"/>
      <c r="D16" s="24"/>
      <c r="E16" s="137"/>
      <c r="F16" s="138"/>
    </row>
    <row r="17" spans="1:6" ht="15" customHeight="1" x14ac:dyDescent="0.25">
      <c r="A17" s="87"/>
      <c r="B17" s="34" t="s">
        <v>35</v>
      </c>
      <c r="C17" s="23"/>
      <c r="D17" s="24"/>
      <c r="E17" s="137"/>
      <c r="F17" s="138"/>
    </row>
    <row r="18" spans="1:6" ht="15" customHeight="1" x14ac:dyDescent="0.25">
      <c r="A18" s="87"/>
      <c r="B18" s="34" t="s">
        <v>36</v>
      </c>
      <c r="C18" s="23"/>
      <c r="D18" s="24"/>
      <c r="E18" s="137"/>
      <c r="F18" s="138"/>
    </row>
    <row r="19" spans="1:6" ht="15" customHeight="1" x14ac:dyDescent="0.25">
      <c r="A19" s="87"/>
      <c r="B19" s="34" t="s">
        <v>37</v>
      </c>
      <c r="C19" s="23"/>
      <c r="D19" s="24"/>
      <c r="E19" s="137"/>
      <c r="F19" s="138"/>
    </row>
    <row r="20" spans="1:6" ht="15" customHeight="1" x14ac:dyDescent="0.25">
      <c r="A20" s="87"/>
      <c r="B20" s="34" t="s">
        <v>38</v>
      </c>
      <c r="C20" s="23"/>
      <c r="D20" s="24"/>
      <c r="E20" s="137"/>
      <c r="F20" s="138"/>
    </row>
    <row r="21" spans="1:6" ht="15" customHeight="1" x14ac:dyDescent="0.25">
      <c r="A21" s="87"/>
      <c r="B21" s="34" t="s">
        <v>39</v>
      </c>
      <c r="C21" s="23"/>
      <c r="D21" s="24"/>
      <c r="E21" s="137"/>
      <c r="F21" s="138"/>
    </row>
    <row r="22" spans="1:6" ht="15" customHeight="1" x14ac:dyDescent="0.25">
      <c r="A22" s="87"/>
      <c r="B22" s="34" t="s">
        <v>40</v>
      </c>
      <c r="C22" s="23"/>
      <c r="D22" s="24"/>
      <c r="E22" s="137"/>
      <c r="F22" s="138"/>
    </row>
    <row r="23" spans="1:6" ht="15" customHeight="1" x14ac:dyDescent="0.25">
      <c r="A23" s="87"/>
      <c r="B23" s="34" t="s">
        <v>41</v>
      </c>
      <c r="C23" s="23"/>
      <c r="D23" s="24"/>
      <c r="E23" s="137"/>
      <c r="F23" s="138"/>
    </row>
    <row r="24" spans="1:6" ht="15" customHeight="1" x14ac:dyDescent="0.25">
      <c r="A24" s="87"/>
      <c r="B24" s="34" t="s">
        <v>42</v>
      </c>
      <c r="C24" s="23"/>
      <c r="D24" s="24"/>
      <c r="E24" s="137"/>
      <c r="F24" s="138"/>
    </row>
    <row r="25" spans="1:6" ht="15" customHeight="1" x14ac:dyDescent="0.25">
      <c r="A25" s="87"/>
      <c r="B25" s="34" t="s">
        <v>43</v>
      </c>
      <c r="C25" s="23"/>
      <c r="D25" s="24"/>
      <c r="E25" s="137"/>
      <c r="F25" s="138"/>
    </row>
    <row r="26" spans="1:6" ht="15" customHeight="1" x14ac:dyDescent="0.25">
      <c r="A26" s="87"/>
      <c r="B26" s="34" t="s">
        <v>44</v>
      </c>
      <c r="C26" s="23"/>
      <c r="D26" s="24"/>
      <c r="E26" s="137"/>
      <c r="F26" s="138"/>
    </row>
    <row r="27" spans="1:6" ht="15" customHeight="1" x14ac:dyDescent="0.25">
      <c r="A27" s="87"/>
      <c r="B27" s="34" t="s">
        <v>45</v>
      </c>
      <c r="C27" s="23"/>
      <c r="D27" s="24"/>
      <c r="E27" s="137"/>
      <c r="F27" s="138"/>
    </row>
    <row r="28" spans="1:6" ht="15" customHeight="1" x14ac:dyDescent="0.25">
      <c r="A28" s="87"/>
      <c r="B28" s="34" t="s">
        <v>46</v>
      </c>
      <c r="C28" s="23"/>
      <c r="D28" s="24"/>
      <c r="E28" s="137"/>
      <c r="F28" s="138"/>
    </row>
    <row r="29" spans="1:6" ht="15" customHeight="1" thickBot="1" x14ac:dyDescent="0.3">
      <c r="A29" s="142"/>
      <c r="B29" s="143"/>
      <c r="C29" s="144"/>
      <c r="D29" s="145"/>
      <c r="E29" s="146"/>
      <c r="F29" s="147"/>
    </row>
    <row r="30" spans="1:6" ht="26.1" customHeight="1" thickTop="1" thickBot="1" x14ac:dyDescent="0.3">
      <c r="A30" s="148"/>
      <c r="B30" s="149"/>
      <c r="C30" s="398" t="s">
        <v>19</v>
      </c>
      <c r="D30" s="399"/>
      <c r="E30" s="400"/>
      <c r="F30" s="150"/>
    </row>
    <row r="31" spans="1:6" ht="15" customHeight="1" thickTop="1" thickBot="1" x14ac:dyDescent="0.3">
      <c r="A31" s="135"/>
      <c r="B31" s="136"/>
      <c r="C31" s="151"/>
      <c r="D31" s="152"/>
      <c r="E31" s="153"/>
      <c r="F31" s="154"/>
    </row>
    <row r="32" spans="1:6" s="156" customFormat="1" ht="15.75" thickTop="1" x14ac:dyDescent="0.2">
      <c r="A32" s="155"/>
      <c r="B32" s="378" t="s">
        <v>47</v>
      </c>
      <c r="C32" s="23"/>
      <c r="D32" s="24"/>
      <c r="E32" s="137"/>
      <c r="F32" s="138"/>
    </row>
    <row r="33" spans="1:8" s="156" customFormat="1" ht="15" x14ac:dyDescent="0.2">
      <c r="A33" s="155"/>
      <c r="B33" s="379"/>
      <c r="C33" s="23"/>
      <c r="D33" s="24"/>
      <c r="E33" s="137"/>
      <c r="F33" s="138"/>
    </row>
    <row r="34" spans="1:8" s="156" customFormat="1" ht="15" x14ac:dyDescent="0.2">
      <c r="A34" s="155"/>
      <c r="B34" s="379"/>
      <c r="C34" s="23"/>
      <c r="D34" s="24"/>
      <c r="E34" s="137"/>
      <c r="F34" s="138"/>
    </row>
    <row r="35" spans="1:8" s="156" customFormat="1" ht="15" x14ac:dyDescent="0.2">
      <c r="A35" s="155"/>
      <c r="B35" s="379"/>
      <c r="C35" s="23"/>
      <c r="D35" s="24"/>
      <c r="E35" s="137"/>
      <c r="F35" s="138"/>
    </row>
    <row r="36" spans="1:8" s="156" customFormat="1" ht="15.75" thickBot="1" x14ac:dyDescent="0.25">
      <c r="A36" s="155"/>
      <c r="B36" s="380"/>
      <c r="C36" s="23"/>
      <c r="D36" s="24"/>
      <c r="E36" s="137"/>
      <c r="F36" s="138"/>
    </row>
    <row r="37" spans="1:8" s="156" customFormat="1" ht="15.75" thickTop="1" x14ac:dyDescent="0.2">
      <c r="A37" s="155"/>
      <c r="B37" s="141"/>
      <c r="C37" s="23"/>
      <c r="D37" s="24"/>
      <c r="E37" s="137"/>
      <c r="F37" s="138"/>
    </row>
    <row r="38" spans="1:8" s="140" customFormat="1" ht="24" customHeight="1" x14ac:dyDescent="0.25">
      <c r="A38" s="19">
        <v>5.1999999999999993</v>
      </c>
      <c r="B38" s="20" t="s">
        <v>126</v>
      </c>
      <c r="C38" s="157"/>
      <c r="D38" s="24"/>
      <c r="E38" s="137"/>
      <c r="F38" s="138"/>
    </row>
    <row r="39" spans="1:8" s="156" customFormat="1" ht="15" x14ac:dyDescent="0.25">
      <c r="A39" s="87">
        <v>5.205000000000001</v>
      </c>
      <c r="B39" s="158" t="s">
        <v>74</v>
      </c>
      <c r="C39" s="23"/>
      <c r="D39" s="24"/>
      <c r="E39" s="137"/>
      <c r="F39" s="17"/>
      <c r="H39" s="166"/>
    </row>
    <row r="40" spans="1:8" s="156" customFormat="1" ht="15" x14ac:dyDescent="0.25">
      <c r="A40" s="88">
        <v>5.2051000000000007</v>
      </c>
      <c r="B40" s="22" t="s">
        <v>75</v>
      </c>
      <c r="C40" s="23"/>
      <c r="D40" s="24"/>
      <c r="E40" s="246"/>
      <c r="F40" s="17"/>
      <c r="H40" s="167"/>
    </row>
    <row r="41" spans="1:8" s="156" customFormat="1" ht="15" x14ac:dyDescent="0.25">
      <c r="A41" s="170"/>
      <c r="B41" s="141" t="s">
        <v>76</v>
      </c>
      <c r="C41" s="23" t="s">
        <v>3</v>
      </c>
      <c r="D41" s="24">
        <v>21</v>
      </c>
      <c r="E41" s="27"/>
      <c r="F41" s="17"/>
      <c r="H41" s="166"/>
    </row>
    <row r="42" spans="1:8" s="156" customFormat="1" ht="15" x14ac:dyDescent="0.25">
      <c r="A42" s="170"/>
      <c r="B42" s="141" t="s">
        <v>77</v>
      </c>
      <c r="C42" s="23" t="s">
        <v>3</v>
      </c>
      <c r="D42" s="24">
        <v>1.5</v>
      </c>
      <c r="E42" s="27"/>
      <c r="F42" s="17"/>
      <c r="H42" s="166"/>
    </row>
    <row r="43" spans="1:8" s="156" customFormat="1" ht="15" x14ac:dyDescent="0.25">
      <c r="A43" s="88">
        <v>5.2052000000000005</v>
      </c>
      <c r="B43" s="22" t="s">
        <v>78</v>
      </c>
      <c r="C43" s="23"/>
      <c r="D43" s="24"/>
      <c r="E43" s="137"/>
      <c r="F43" s="17"/>
      <c r="H43" s="166"/>
    </row>
    <row r="44" spans="1:8" s="156" customFormat="1" ht="24" x14ac:dyDescent="0.25">
      <c r="A44" s="170"/>
      <c r="B44" s="141" t="s">
        <v>79</v>
      </c>
      <c r="C44" s="23" t="s">
        <v>3</v>
      </c>
      <c r="D44" s="24">
        <v>1.75</v>
      </c>
      <c r="E44" s="27"/>
      <c r="F44" s="17"/>
      <c r="H44" s="166"/>
    </row>
    <row r="45" spans="1:8" s="165" customFormat="1" ht="13.5" thickBot="1" x14ac:dyDescent="0.3">
      <c r="A45" s="204"/>
      <c r="B45" s="173"/>
      <c r="C45" s="144"/>
      <c r="D45" s="145"/>
      <c r="E45" s="146"/>
      <c r="F45" s="44"/>
    </row>
    <row r="46" spans="1:8" s="165" customFormat="1" ht="13.5" thickTop="1" x14ac:dyDescent="0.25">
      <c r="A46" s="135">
        <v>5.2060000000000013</v>
      </c>
      <c r="B46" s="136" t="s">
        <v>86</v>
      </c>
      <c r="C46" s="157"/>
      <c r="D46" s="163"/>
      <c r="E46" s="164"/>
      <c r="F46" s="93"/>
    </row>
    <row r="47" spans="1:8" s="165" customFormat="1" ht="12.75" x14ac:dyDescent="0.25">
      <c r="A47" s="88">
        <v>5.2061000000000011</v>
      </c>
      <c r="B47" s="22" t="s">
        <v>87</v>
      </c>
      <c r="C47" s="23"/>
      <c r="D47" s="24"/>
      <c r="E47" s="137"/>
      <c r="F47" s="17"/>
    </row>
    <row r="48" spans="1:8" s="165" customFormat="1" ht="12.75" x14ac:dyDescent="0.25">
      <c r="A48" s="169"/>
      <c r="B48" s="141" t="s">
        <v>88</v>
      </c>
      <c r="C48" s="23" t="s">
        <v>3</v>
      </c>
      <c r="D48" s="24">
        <v>11</v>
      </c>
      <c r="E48" s="27"/>
      <c r="F48" s="17"/>
    </row>
    <row r="49" spans="1:8" s="165" customFormat="1" ht="12.75" x14ac:dyDescent="0.25">
      <c r="A49" s="169"/>
      <c r="B49" s="141"/>
      <c r="C49" s="23"/>
      <c r="D49" s="24"/>
      <c r="E49" s="246"/>
      <c r="F49" s="17"/>
    </row>
    <row r="50" spans="1:8" s="156" customFormat="1" ht="15" x14ac:dyDescent="0.25">
      <c r="A50" s="88">
        <v>5.2062000000000008</v>
      </c>
      <c r="B50" s="22" t="s">
        <v>92</v>
      </c>
      <c r="C50" s="23"/>
      <c r="D50" s="24"/>
      <c r="E50" s="246"/>
      <c r="F50" s="17"/>
      <c r="H50" s="166"/>
    </row>
    <row r="51" spans="1:8" s="156" customFormat="1" ht="15" x14ac:dyDescent="0.25">
      <c r="A51" s="21"/>
      <c r="B51" s="141" t="s">
        <v>93</v>
      </c>
      <c r="C51" s="23" t="s">
        <v>3</v>
      </c>
      <c r="D51" s="24">
        <v>4</v>
      </c>
      <c r="E51" s="27"/>
      <c r="F51" s="17"/>
      <c r="H51" s="166"/>
    </row>
    <row r="52" spans="1:8" s="156" customFormat="1" ht="15" x14ac:dyDescent="0.25">
      <c r="A52" s="21"/>
      <c r="B52" s="141"/>
      <c r="C52" s="23"/>
      <c r="D52" s="24"/>
      <c r="E52" s="246"/>
      <c r="F52" s="17"/>
      <c r="H52" s="166"/>
    </row>
    <row r="53" spans="1:8" s="156" customFormat="1" ht="15" x14ac:dyDescent="0.25">
      <c r="A53" s="88">
        <v>5.2063000000000006</v>
      </c>
      <c r="B53" s="22" t="s">
        <v>94</v>
      </c>
      <c r="C53" s="23"/>
      <c r="D53" s="24"/>
      <c r="E53" s="246"/>
      <c r="F53" s="17"/>
      <c r="H53" s="166"/>
    </row>
    <row r="54" spans="1:8" s="156" customFormat="1" ht="15" x14ac:dyDescent="0.25">
      <c r="A54" s="170"/>
      <c r="B54" s="141" t="s">
        <v>96</v>
      </c>
      <c r="C54" s="23" t="s">
        <v>3</v>
      </c>
      <c r="D54" s="24">
        <v>3</v>
      </c>
      <c r="E54" s="27"/>
      <c r="F54" s="17"/>
      <c r="H54" s="166"/>
    </row>
    <row r="55" spans="1:8" s="156" customFormat="1" ht="15" x14ac:dyDescent="0.25">
      <c r="A55" s="171"/>
      <c r="B55" s="141"/>
      <c r="C55" s="23"/>
      <c r="D55" s="24"/>
      <c r="E55" s="246"/>
      <c r="F55" s="17"/>
      <c r="H55" s="166"/>
    </row>
    <row r="56" spans="1:8" s="156" customFormat="1" ht="15" x14ac:dyDescent="0.25">
      <c r="A56" s="12">
        <v>5.2070000000000016</v>
      </c>
      <c r="B56" s="158" t="s">
        <v>97</v>
      </c>
      <c r="C56" s="23"/>
      <c r="D56" s="24"/>
      <c r="E56" s="246"/>
      <c r="F56" s="17"/>
      <c r="H56" s="167"/>
    </row>
    <row r="57" spans="1:8" s="140" customFormat="1" ht="12.75" x14ac:dyDescent="0.25">
      <c r="A57" s="88">
        <v>5.2073000000000009</v>
      </c>
      <c r="B57" s="22" t="s">
        <v>98</v>
      </c>
      <c r="C57" s="23" t="s">
        <v>3</v>
      </c>
      <c r="D57" s="24">
        <v>19</v>
      </c>
      <c r="E57" s="27"/>
      <c r="F57" s="17"/>
    </row>
    <row r="58" spans="1:8" s="140" customFormat="1" ht="12.75" x14ac:dyDescent="0.25">
      <c r="A58" s="88">
        <v>5.2075000000000005</v>
      </c>
      <c r="B58" s="22" t="s">
        <v>147</v>
      </c>
      <c r="C58" s="23" t="s">
        <v>3</v>
      </c>
      <c r="D58" s="24">
        <v>2</v>
      </c>
      <c r="E58" s="27"/>
      <c r="F58" s="17"/>
    </row>
    <row r="59" spans="1:8" s="165" customFormat="1" ht="12.75" x14ac:dyDescent="0.25">
      <c r="A59" s="101">
        <v>5.2081299999999988</v>
      </c>
      <c r="B59" s="22" t="s">
        <v>103</v>
      </c>
      <c r="C59" s="23" t="s">
        <v>3</v>
      </c>
      <c r="D59" s="24">
        <v>7</v>
      </c>
      <c r="E59" s="27"/>
      <c r="F59" s="17"/>
    </row>
    <row r="60" spans="1:8" s="165" customFormat="1" ht="12.75" x14ac:dyDescent="0.25">
      <c r="A60" s="174"/>
      <c r="B60" s="22"/>
      <c r="C60" s="23"/>
      <c r="D60" s="24"/>
      <c r="E60" s="246"/>
      <c r="F60" s="17"/>
    </row>
    <row r="61" spans="1:8" s="156" customFormat="1" ht="15" x14ac:dyDescent="0.25">
      <c r="A61" s="87">
        <v>5.2090000000000023</v>
      </c>
      <c r="B61" s="158" t="s">
        <v>104</v>
      </c>
      <c r="C61" s="23"/>
      <c r="D61" s="24"/>
      <c r="E61" s="246"/>
      <c r="F61" s="17"/>
      <c r="H61" s="166"/>
    </row>
    <row r="62" spans="1:8" s="156" customFormat="1" ht="15" x14ac:dyDescent="0.25">
      <c r="A62" s="88">
        <v>5.2091000000000021</v>
      </c>
      <c r="B62" s="22" t="s">
        <v>105</v>
      </c>
      <c r="C62" s="23" t="s">
        <v>25</v>
      </c>
      <c r="D62" s="24">
        <v>2</v>
      </c>
      <c r="E62" s="27"/>
      <c r="F62" s="17"/>
      <c r="H62" s="166"/>
    </row>
    <row r="63" spans="1:8" s="156" customFormat="1" ht="15.75" thickBot="1" x14ac:dyDescent="0.3">
      <c r="A63" s="21"/>
      <c r="B63" s="158"/>
      <c r="C63" s="144"/>
      <c r="D63" s="145"/>
      <c r="E63" s="146"/>
      <c r="F63" s="147"/>
      <c r="H63" s="166"/>
    </row>
    <row r="64" spans="1:8" s="156" customFormat="1" ht="27" customHeight="1" thickTop="1" thickBot="1" x14ac:dyDescent="0.3">
      <c r="A64" s="175"/>
      <c r="B64" s="176"/>
      <c r="C64" s="381" t="str">
        <f>+B38</f>
        <v>DESCRIPTION DES TRAVAUX COURANT FORT</v>
      </c>
      <c r="D64" s="382"/>
      <c r="E64" s="383"/>
      <c r="F64" s="47"/>
      <c r="H64" s="166"/>
    </row>
    <row r="65" spans="1:8" s="156" customFormat="1" ht="14.1" customHeight="1" thickTop="1" x14ac:dyDescent="0.25">
      <c r="A65" s="87"/>
      <c r="B65" s="158"/>
      <c r="C65" s="151"/>
      <c r="D65" s="152"/>
      <c r="E65" s="153"/>
      <c r="F65" s="154"/>
      <c r="H65" s="166"/>
    </row>
    <row r="66" spans="1:8" s="140" customFormat="1" ht="24" customHeight="1" x14ac:dyDescent="0.25">
      <c r="A66" s="19">
        <v>5.2999999999999989</v>
      </c>
      <c r="B66" s="20" t="s">
        <v>126</v>
      </c>
      <c r="C66" s="23"/>
      <c r="D66" s="24"/>
      <c r="E66" s="137"/>
      <c r="F66" s="138"/>
    </row>
    <row r="67" spans="1:8" s="140" customFormat="1" ht="12.75" x14ac:dyDescent="0.25">
      <c r="A67" s="87">
        <v>5.3019999999999996</v>
      </c>
      <c r="B67" s="158" t="s">
        <v>57</v>
      </c>
      <c r="C67" s="23"/>
      <c r="D67" s="24"/>
      <c r="E67" s="137"/>
      <c r="F67" s="17"/>
    </row>
    <row r="68" spans="1:8" s="165" customFormat="1" ht="12.75" x14ac:dyDescent="0.25">
      <c r="A68" s="88">
        <v>5.302699999999998</v>
      </c>
      <c r="B68" s="22" t="s">
        <v>110</v>
      </c>
      <c r="C68" s="23" t="s">
        <v>3</v>
      </c>
      <c r="D68" s="24">
        <v>9</v>
      </c>
      <c r="E68" s="27"/>
      <c r="F68" s="17"/>
    </row>
    <row r="69" spans="1:8" s="165" customFormat="1" ht="12.75" x14ac:dyDescent="0.25">
      <c r="A69" s="88">
        <v>5.3027999999999977</v>
      </c>
      <c r="B69" s="22" t="s">
        <v>111</v>
      </c>
      <c r="C69" s="23" t="s">
        <v>3</v>
      </c>
      <c r="D69" s="24">
        <v>9</v>
      </c>
      <c r="E69" s="27"/>
      <c r="F69" s="17"/>
    </row>
    <row r="70" spans="1:8" s="165" customFormat="1" ht="12.75" x14ac:dyDescent="0.25">
      <c r="A70" s="88">
        <v>5.3028999999999975</v>
      </c>
      <c r="B70" s="22" t="s">
        <v>112</v>
      </c>
      <c r="C70" s="23"/>
      <c r="D70" s="24"/>
      <c r="E70" s="137"/>
      <c r="F70" s="17"/>
    </row>
    <row r="71" spans="1:8" s="156" customFormat="1" ht="15" x14ac:dyDescent="0.25">
      <c r="A71" s="21"/>
      <c r="B71" s="141" t="s">
        <v>113</v>
      </c>
      <c r="C71" s="23" t="s">
        <v>3</v>
      </c>
      <c r="D71" s="24">
        <v>9</v>
      </c>
      <c r="E71" s="27"/>
      <c r="F71" s="17"/>
      <c r="H71" s="167"/>
    </row>
    <row r="72" spans="1:8" s="156" customFormat="1" ht="15" x14ac:dyDescent="0.25">
      <c r="A72" s="21"/>
      <c r="B72" s="22"/>
      <c r="C72" s="23"/>
      <c r="D72" s="24"/>
      <c r="E72" s="137"/>
      <c r="F72" s="17"/>
      <c r="H72" s="166"/>
    </row>
    <row r="73" spans="1:8" s="140" customFormat="1" ht="12.75" x14ac:dyDescent="0.25">
      <c r="A73" s="87">
        <v>5.3060000000000009</v>
      </c>
      <c r="B73" s="158" t="s">
        <v>166</v>
      </c>
      <c r="C73" s="23"/>
      <c r="D73" s="24"/>
      <c r="E73" s="137"/>
      <c r="F73" s="17"/>
    </row>
    <row r="74" spans="1:8" s="140" customFormat="1" ht="12.75" x14ac:dyDescent="0.25">
      <c r="A74" s="88">
        <v>5.3061000000000007</v>
      </c>
      <c r="B74" s="22" t="s">
        <v>167</v>
      </c>
      <c r="C74" s="23" t="s">
        <v>25</v>
      </c>
      <c r="D74" s="24">
        <v>1</v>
      </c>
      <c r="E74" s="27"/>
      <c r="F74" s="17"/>
    </row>
    <row r="75" spans="1:8" s="140" customFormat="1" ht="13.5" thickBot="1" x14ac:dyDescent="0.3">
      <c r="A75" s="21"/>
      <c r="B75" s="22"/>
      <c r="C75" s="23"/>
      <c r="D75" s="24"/>
      <c r="E75" s="137"/>
      <c r="F75" s="138"/>
    </row>
    <row r="76" spans="1:8" s="156" customFormat="1" ht="27" customHeight="1" thickTop="1" thickBot="1" x14ac:dyDescent="0.3">
      <c r="A76" s="175"/>
      <c r="B76" s="176"/>
      <c r="C76" s="381" t="str">
        <f>+B66</f>
        <v>DESCRIPTION DES TRAVAUX COURANT FORT</v>
      </c>
      <c r="D76" s="382"/>
      <c r="E76" s="383"/>
      <c r="F76" s="47"/>
      <c r="H76" s="166"/>
    </row>
    <row r="77" spans="1:8" ht="13.5" thickTop="1" thickBot="1" x14ac:dyDescent="0.3">
      <c r="A77" s="207" t="s">
        <v>10</v>
      </c>
      <c r="B77" s="294"/>
      <c r="C77" s="295"/>
      <c r="D77" s="296"/>
      <c r="E77" s="297"/>
      <c r="F77" s="298"/>
    </row>
    <row r="78" spans="1:8" ht="30" customHeight="1" thickTop="1" thickBot="1" x14ac:dyDescent="0.3">
      <c r="A78" s="384" t="s">
        <v>4</v>
      </c>
      <c r="B78" s="385"/>
      <c r="C78" s="385"/>
      <c r="D78" s="385"/>
      <c r="E78" s="386"/>
      <c r="F78" s="287"/>
    </row>
    <row r="79" spans="1:8" ht="15" customHeight="1" thickTop="1" x14ac:dyDescent="0.25">
      <c r="A79" s="195"/>
      <c r="E79" s="199"/>
      <c r="F79" s="139"/>
      <c r="H79" s="140"/>
    </row>
    <row r="80" spans="1:8" ht="12.75" x14ac:dyDescent="0.25">
      <c r="E80" s="199"/>
      <c r="F80" s="139"/>
      <c r="H80" s="140"/>
    </row>
    <row r="81" spans="1:8" customFormat="1" ht="12" customHeight="1" x14ac:dyDescent="0.25">
      <c r="A81" s="2" t="s">
        <v>12</v>
      </c>
      <c r="B81" s="2"/>
      <c r="C81" s="2"/>
      <c r="D81" s="80"/>
      <c r="E81" s="81"/>
      <c r="F81" s="82"/>
      <c r="G81" s="2"/>
    </row>
    <row r="82" spans="1:8" ht="12.75" x14ac:dyDescent="0.25">
      <c r="E82" s="199"/>
      <c r="F82" s="139"/>
      <c r="H82" s="140"/>
    </row>
    <row r="83" spans="1:8" x14ac:dyDescent="0.25">
      <c r="E83" s="199"/>
      <c r="F83" s="139"/>
    </row>
    <row r="84" spans="1:8" x14ac:dyDescent="0.25">
      <c r="E84" s="199"/>
      <c r="F84" s="139"/>
    </row>
    <row r="85" spans="1:8" x14ac:dyDescent="0.25">
      <c r="E85" s="199"/>
      <c r="F85" s="139"/>
    </row>
    <row r="86" spans="1:8" x14ac:dyDescent="0.25">
      <c r="E86" s="199"/>
      <c r="F86" s="139"/>
    </row>
    <row r="87" spans="1:8" x14ac:dyDescent="0.25">
      <c r="E87" s="199"/>
      <c r="F87" s="139"/>
    </row>
    <row r="88" spans="1:8" x14ac:dyDescent="0.25">
      <c r="E88" s="199"/>
      <c r="F88" s="139"/>
    </row>
    <row r="89" spans="1:8" x14ac:dyDescent="0.25">
      <c r="E89" s="199"/>
      <c r="F89" s="139"/>
    </row>
    <row r="90" spans="1:8" x14ac:dyDescent="0.25">
      <c r="E90" s="199"/>
      <c r="F90" s="139"/>
    </row>
    <row r="91" spans="1:8" x14ac:dyDescent="0.25">
      <c r="E91" s="199"/>
      <c r="F91" s="139"/>
    </row>
    <row r="92" spans="1:8" x14ac:dyDescent="0.25">
      <c r="E92" s="199"/>
      <c r="F92" s="139"/>
    </row>
    <row r="93" spans="1:8" x14ac:dyDescent="0.25">
      <c r="E93" s="199"/>
      <c r="F93" s="139"/>
    </row>
    <row r="94" spans="1:8" x14ac:dyDescent="0.25">
      <c r="E94" s="199"/>
      <c r="F94" s="139"/>
    </row>
    <row r="95" spans="1:8" x14ac:dyDescent="0.25">
      <c r="E95" s="199"/>
      <c r="F95" s="139"/>
    </row>
    <row r="96" spans="1:8" x14ac:dyDescent="0.25">
      <c r="E96" s="199"/>
      <c r="F96" s="139"/>
    </row>
    <row r="97" spans="5:6" x14ac:dyDescent="0.25">
      <c r="E97" s="199"/>
      <c r="F97" s="139"/>
    </row>
    <row r="98" spans="5:6" x14ac:dyDescent="0.25">
      <c r="E98" s="199"/>
      <c r="F98" s="139"/>
    </row>
    <row r="99" spans="5:6" x14ac:dyDescent="0.25">
      <c r="E99" s="199"/>
      <c r="F99" s="139"/>
    </row>
    <row r="100" spans="5:6" x14ac:dyDescent="0.25">
      <c r="E100" s="199"/>
      <c r="F100" s="139"/>
    </row>
    <row r="101" spans="5:6" x14ac:dyDescent="0.25">
      <c r="E101" s="199"/>
      <c r="F101" s="139"/>
    </row>
    <row r="102" spans="5:6" x14ac:dyDescent="0.25">
      <c r="E102" s="199"/>
      <c r="F102" s="139"/>
    </row>
    <row r="103" spans="5:6" x14ac:dyDescent="0.25">
      <c r="E103" s="199"/>
      <c r="F103" s="139"/>
    </row>
    <row r="104" spans="5:6" x14ac:dyDescent="0.25">
      <c r="E104" s="199"/>
      <c r="F104" s="139"/>
    </row>
    <row r="105" spans="5:6" x14ac:dyDescent="0.25">
      <c r="E105" s="199"/>
      <c r="F105" s="139"/>
    </row>
    <row r="106" spans="5:6" x14ac:dyDescent="0.25">
      <c r="E106" s="199"/>
      <c r="F106" s="139"/>
    </row>
    <row r="107" spans="5:6" x14ac:dyDescent="0.25">
      <c r="E107" s="199"/>
      <c r="F107" s="139"/>
    </row>
    <row r="108" spans="5:6" x14ac:dyDescent="0.25">
      <c r="E108" s="199"/>
      <c r="F108" s="139"/>
    </row>
    <row r="109" spans="5:6" x14ac:dyDescent="0.25">
      <c r="E109" s="199"/>
      <c r="F109" s="139"/>
    </row>
    <row r="110" spans="5:6" x14ac:dyDescent="0.25">
      <c r="E110" s="199"/>
      <c r="F110" s="139"/>
    </row>
    <row r="111" spans="5:6" x14ac:dyDescent="0.25">
      <c r="F111" s="201"/>
    </row>
    <row r="112" spans="5:6" x14ac:dyDescent="0.25">
      <c r="F112" s="201"/>
    </row>
    <row r="113" spans="6:6" x14ac:dyDescent="0.25">
      <c r="F113" s="201"/>
    </row>
    <row r="114" spans="6:6" x14ac:dyDescent="0.25">
      <c r="F114" s="201"/>
    </row>
    <row r="115" spans="6:6" x14ac:dyDescent="0.25">
      <c r="F115" s="201"/>
    </row>
    <row r="116" spans="6:6" x14ac:dyDescent="0.25">
      <c r="F116" s="201"/>
    </row>
    <row r="117" spans="6:6" x14ac:dyDescent="0.25">
      <c r="F117" s="201"/>
    </row>
    <row r="118" spans="6:6" x14ac:dyDescent="0.25">
      <c r="F118" s="201"/>
    </row>
    <row r="119" spans="6:6" x14ac:dyDescent="0.25">
      <c r="F119" s="201"/>
    </row>
    <row r="120" spans="6:6" x14ac:dyDescent="0.25">
      <c r="F120" s="201"/>
    </row>
    <row r="121" spans="6:6" x14ac:dyDescent="0.25">
      <c r="F121" s="201"/>
    </row>
    <row r="122" spans="6:6" x14ac:dyDescent="0.25">
      <c r="F122" s="201"/>
    </row>
    <row r="123" spans="6:6" x14ac:dyDescent="0.25">
      <c r="F123" s="201"/>
    </row>
    <row r="124" spans="6:6" x14ac:dyDescent="0.25">
      <c r="F124" s="201"/>
    </row>
    <row r="125" spans="6:6" x14ac:dyDescent="0.25">
      <c r="F125" s="201"/>
    </row>
    <row r="126" spans="6:6" x14ac:dyDescent="0.25">
      <c r="F126" s="201"/>
    </row>
    <row r="127" spans="6:6" x14ac:dyDescent="0.25">
      <c r="F127" s="201"/>
    </row>
    <row r="128" spans="6:6" x14ac:dyDescent="0.25">
      <c r="F128" s="201"/>
    </row>
    <row r="129" spans="6:6" x14ac:dyDescent="0.25">
      <c r="F129" s="201"/>
    </row>
    <row r="130" spans="6:6" x14ac:dyDescent="0.25">
      <c r="F130" s="201"/>
    </row>
    <row r="131" spans="6:6" x14ac:dyDescent="0.25">
      <c r="F131" s="201"/>
    </row>
    <row r="132" spans="6:6" x14ac:dyDescent="0.25">
      <c r="F132" s="201"/>
    </row>
    <row r="133" spans="6:6" x14ac:dyDescent="0.25">
      <c r="F133" s="201"/>
    </row>
    <row r="134" spans="6:6" x14ac:dyDescent="0.25">
      <c r="F134" s="201"/>
    </row>
    <row r="135" spans="6:6" x14ac:dyDescent="0.25">
      <c r="F135" s="201"/>
    </row>
    <row r="136" spans="6:6" x14ac:dyDescent="0.25">
      <c r="F136" s="201"/>
    </row>
    <row r="137" spans="6:6" x14ac:dyDescent="0.25">
      <c r="F137" s="201"/>
    </row>
    <row r="138" spans="6:6" x14ac:dyDescent="0.25">
      <c r="F138" s="201"/>
    </row>
    <row r="139" spans="6:6" x14ac:dyDescent="0.25">
      <c r="F139" s="201"/>
    </row>
    <row r="140" spans="6:6" x14ac:dyDescent="0.25">
      <c r="F140" s="201"/>
    </row>
    <row r="141" spans="6:6" x14ac:dyDescent="0.25">
      <c r="F141" s="201"/>
    </row>
    <row r="142" spans="6:6" x14ac:dyDescent="0.25">
      <c r="F142" s="201"/>
    </row>
    <row r="143" spans="6:6" x14ac:dyDescent="0.25">
      <c r="F143" s="201"/>
    </row>
    <row r="144" spans="6:6" x14ac:dyDescent="0.25">
      <c r="F144" s="201"/>
    </row>
    <row r="145" spans="6:6" x14ac:dyDescent="0.25">
      <c r="F145" s="201"/>
    </row>
    <row r="146" spans="6:6" x14ac:dyDescent="0.25">
      <c r="F146" s="201"/>
    </row>
    <row r="147" spans="6:6" x14ac:dyDescent="0.25">
      <c r="F147" s="201"/>
    </row>
    <row r="148" spans="6:6" x14ac:dyDescent="0.25">
      <c r="F148" s="201"/>
    </row>
    <row r="149" spans="6:6" x14ac:dyDescent="0.25">
      <c r="F149" s="201"/>
    </row>
    <row r="150" spans="6:6" x14ac:dyDescent="0.25">
      <c r="F150" s="201"/>
    </row>
    <row r="151" spans="6:6" x14ac:dyDescent="0.25">
      <c r="F151" s="201"/>
    </row>
    <row r="152" spans="6:6" x14ac:dyDescent="0.25">
      <c r="F152" s="201"/>
    </row>
    <row r="153" spans="6:6" x14ac:dyDescent="0.25">
      <c r="F153" s="201"/>
    </row>
    <row r="154" spans="6:6" x14ac:dyDescent="0.25">
      <c r="F154" s="201"/>
    </row>
    <row r="155" spans="6:6" x14ac:dyDescent="0.25">
      <c r="F155" s="201"/>
    </row>
    <row r="156" spans="6:6" x14ac:dyDescent="0.25">
      <c r="F156" s="201"/>
    </row>
    <row r="157" spans="6:6" x14ac:dyDescent="0.25">
      <c r="F157" s="201"/>
    </row>
    <row r="158" spans="6:6" x14ac:dyDescent="0.25">
      <c r="F158" s="201"/>
    </row>
    <row r="159" spans="6:6" x14ac:dyDescent="0.25">
      <c r="F159" s="201"/>
    </row>
    <row r="160" spans="6:6" x14ac:dyDescent="0.25">
      <c r="F160" s="201"/>
    </row>
    <row r="161" spans="6:6" x14ac:dyDescent="0.25">
      <c r="F161" s="201"/>
    </row>
    <row r="162" spans="6:6" x14ac:dyDescent="0.25">
      <c r="F162" s="201"/>
    </row>
    <row r="163" spans="6:6" x14ac:dyDescent="0.25">
      <c r="F163" s="201"/>
    </row>
    <row r="164" spans="6:6" x14ac:dyDescent="0.25">
      <c r="F164" s="201"/>
    </row>
    <row r="165" spans="6:6" x14ac:dyDescent="0.25">
      <c r="F165" s="201"/>
    </row>
    <row r="166" spans="6:6" x14ac:dyDescent="0.25">
      <c r="F166" s="201"/>
    </row>
    <row r="167" spans="6:6" x14ac:dyDescent="0.25">
      <c r="F167" s="201"/>
    </row>
    <row r="168" spans="6:6" x14ac:dyDescent="0.25">
      <c r="F168" s="201"/>
    </row>
    <row r="169" spans="6:6" x14ac:dyDescent="0.25">
      <c r="F169" s="201"/>
    </row>
    <row r="170" spans="6:6" x14ac:dyDescent="0.25">
      <c r="F170" s="201"/>
    </row>
    <row r="171" spans="6:6" x14ac:dyDescent="0.25">
      <c r="F171" s="201"/>
    </row>
    <row r="172" spans="6:6" x14ac:dyDescent="0.25">
      <c r="F172" s="201"/>
    </row>
    <row r="173" spans="6:6" x14ac:dyDescent="0.25">
      <c r="F173" s="201"/>
    </row>
    <row r="174" spans="6:6" x14ac:dyDescent="0.25">
      <c r="F174" s="201"/>
    </row>
    <row r="175" spans="6:6" x14ac:dyDescent="0.25">
      <c r="F175" s="201"/>
    </row>
    <row r="176" spans="6:6" x14ac:dyDescent="0.25">
      <c r="F176" s="201"/>
    </row>
    <row r="177" spans="6:6" x14ac:dyDescent="0.25">
      <c r="F177" s="201"/>
    </row>
    <row r="178" spans="6:6" x14ac:dyDescent="0.25">
      <c r="F178" s="201"/>
    </row>
    <row r="179" spans="6:6" x14ac:dyDescent="0.25">
      <c r="F179" s="201"/>
    </row>
    <row r="180" spans="6:6" x14ac:dyDescent="0.25">
      <c r="F180" s="201"/>
    </row>
    <row r="181" spans="6:6" x14ac:dyDescent="0.25">
      <c r="F181" s="201"/>
    </row>
    <row r="182" spans="6:6" x14ac:dyDescent="0.25">
      <c r="F182" s="201"/>
    </row>
    <row r="183" spans="6:6" x14ac:dyDescent="0.25">
      <c r="F183" s="201"/>
    </row>
    <row r="184" spans="6:6" x14ac:dyDescent="0.25">
      <c r="F184" s="201"/>
    </row>
    <row r="185" spans="6:6" x14ac:dyDescent="0.25">
      <c r="F185" s="201"/>
    </row>
    <row r="186" spans="6:6" x14ac:dyDescent="0.25">
      <c r="F186" s="201"/>
    </row>
    <row r="187" spans="6:6" x14ac:dyDescent="0.25">
      <c r="F187" s="201"/>
    </row>
    <row r="188" spans="6:6" x14ac:dyDescent="0.25">
      <c r="F188" s="201"/>
    </row>
    <row r="189" spans="6:6" x14ac:dyDescent="0.25">
      <c r="F189" s="201"/>
    </row>
    <row r="190" spans="6:6" x14ac:dyDescent="0.25">
      <c r="F190" s="201"/>
    </row>
    <row r="191" spans="6:6" x14ac:dyDescent="0.25">
      <c r="F191" s="201"/>
    </row>
    <row r="192" spans="6:6" x14ac:dyDescent="0.25">
      <c r="F192" s="201"/>
    </row>
    <row r="193" spans="6:6" x14ac:dyDescent="0.25">
      <c r="F193" s="201"/>
    </row>
    <row r="194" spans="6:6" x14ac:dyDescent="0.25">
      <c r="F194" s="201"/>
    </row>
    <row r="195" spans="6:6" x14ac:dyDescent="0.25">
      <c r="F195" s="201"/>
    </row>
    <row r="196" spans="6:6" x14ac:dyDescent="0.25">
      <c r="F196" s="201"/>
    </row>
    <row r="197" spans="6:6" x14ac:dyDescent="0.25">
      <c r="F197" s="201"/>
    </row>
    <row r="198" spans="6:6" x14ac:dyDescent="0.25">
      <c r="F198" s="201"/>
    </row>
    <row r="199" spans="6:6" x14ac:dyDescent="0.25">
      <c r="F199" s="201"/>
    </row>
    <row r="200" spans="6:6" x14ac:dyDescent="0.25">
      <c r="F200" s="201"/>
    </row>
    <row r="201" spans="6:6" x14ac:dyDescent="0.25">
      <c r="F201" s="201"/>
    </row>
    <row r="202" spans="6:6" x14ac:dyDescent="0.25">
      <c r="F202" s="201"/>
    </row>
    <row r="203" spans="6:6" x14ac:dyDescent="0.25">
      <c r="F203" s="201"/>
    </row>
    <row r="204" spans="6:6" x14ac:dyDescent="0.25">
      <c r="F204" s="201"/>
    </row>
    <row r="205" spans="6:6" x14ac:dyDescent="0.25">
      <c r="F205" s="201"/>
    </row>
    <row r="206" spans="6:6" x14ac:dyDescent="0.25">
      <c r="F206" s="201"/>
    </row>
    <row r="207" spans="6:6" x14ac:dyDescent="0.25">
      <c r="F207" s="201"/>
    </row>
    <row r="208" spans="6:6" x14ac:dyDescent="0.25">
      <c r="F208" s="201"/>
    </row>
    <row r="209" spans="6:6" x14ac:dyDescent="0.25">
      <c r="F209" s="201"/>
    </row>
    <row r="210" spans="6:6" x14ac:dyDescent="0.25">
      <c r="F210" s="201"/>
    </row>
    <row r="211" spans="6:6" x14ac:dyDescent="0.25">
      <c r="F211" s="201"/>
    </row>
    <row r="212" spans="6:6" x14ac:dyDescent="0.25">
      <c r="F212" s="201"/>
    </row>
    <row r="213" spans="6:6" x14ac:dyDescent="0.25">
      <c r="F213" s="201"/>
    </row>
    <row r="214" spans="6:6" x14ac:dyDescent="0.25">
      <c r="F214" s="201"/>
    </row>
    <row r="215" spans="6:6" x14ac:dyDescent="0.25">
      <c r="F215" s="201"/>
    </row>
    <row r="216" spans="6:6" x14ac:dyDescent="0.25">
      <c r="F216" s="201"/>
    </row>
    <row r="217" spans="6:6" x14ac:dyDescent="0.25">
      <c r="F217" s="201"/>
    </row>
    <row r="218" spans="6:6" x14ac:dyDescent="0.25">
      <c r="F218" s="201"/>
    </row>
    <row r="219" spans="6:6" x14ac:dyDescent="0.25">
      <c r="F219" s="201"/>
    </row>
    <row r="220" spans="6:6" x14ac:dyDescent="0.25">
      <c r="F220" s="201"/>
    </row>
    <row r="221" spans="6:6" x14ac:dyDescent="0.25">
      <c r="F221" s="201"/>
    </row>
    <row r="222" spans="6:6" x14ac:dyDescent="0.25">
      <c r="F222" s="201"/>
    </row>
    <row r="223" spans="6:6" x14ac:dyDescent="0.25">
      <c r="F223" s="201"/>
    </row>
    <row r="224" spans="6:6" x14ac:dyDescent="0.25">
      <c r="F224" s="201"/>
    </row>
    <row r="225" spans="6:6" x14ac:dyDescent="0.25">
      <c r="F225" s="201"/>
    </row>
    <row r="226" spans="6:6" x14ac:dyDescent="0.25">
      <c r="F226" s="201"/>
    </row>
    <row r="227" spans="6:6" x14ac:dyDescent="0.25">
      <c r="F227" s="201"/>
    </row>
    <row r="228" spans="6:6" x14ac:dyDescent="0.25">
      <c r="F228" s="201"/>
    </row>
    <row r="229" spans="6:6" x14ac:dyDescent="0.25">
      <c r="F229" s="201"/>
    </row>
    <row r="230" spans="6:6" x14ac:dyDescent="0.25">
      <c r="F230" s="201"/>
    </row>
    <row r="231" spans="6:6" x14ac:dyDescent="0.25">
      <c r="F231" s="201"/>
    </row>
    <row r="232" spans="6:6" x14ac:dyDescent="0.25">
      <c r="F232" s="201"/>
    </row>
    <row r="233" spans="6:6" x14ac:dyDescent="0.25">
      <c r="F233" s="201"/>
    </row>
    <row r="234" spans="6:6" x14ac:dyDescent="0.25">
      <c r="F234" s="201"/>
    </row>
    <row r="235" spans="6:6" x14ac:dyDescent="0.25">
      <c r="F235" s="201"/>
    </row>
    <row r="236" spans="6:6" x14ac:dyDescent="0.25">
      <c r="F236" s="201"/>
    </row>
    <row r="237" spans="6:6" x14ac:dyDescent="0.25">
      <c r="F237" s="201"/>
    </row>
    <row r="238" spans="6:6" x14ac:dyDescent="0.25">
      <c r="F238" s="201"/>
    </row>
    <row r="239" spans="6:6" x14ac:dyDescent="0.25">
      <c r="F239" s="201"/>
    </row>
    <row r="240" spans="6:6" x14ac:dyDescent="0.25">
      <c r="F240" s="201"/>
    </row>
    <row r="241" spans="6:6" x14ac:dyDescent="0.25">
      <c r="F241" s="201"/>
    </row>
    <row r="242" spans="6:6" x14ac:dyDescent="0.25">
      <c r="F242" s="201"/>
    </row>
    <row r="243" spans="6:6" x14ac:dyDescent="0.25">
      <c r="F243" s="201"/>
    </row>
    <row r="244" spans="6:6" x14ac:dyDescent="0.25">
      <c r="F244" s="201"/>
    </row>
    <row r="245" spans="6:6" x14ac:dyDescent="0.25">
      <c r="F245" s="201"/>
    </row>
    <row r="246" spans="6:6" x14ac:dyDescent="0.25">
      <c r="F246" s="201"/>
    </row>
    <row r="247" spans="6:6" x14ac:dyDescent="0.25">
      <c r="F247" s="201"/>
    </row>
    <row r="248" spans="6:6" x14ac:dyDescent="0.25">
      <c r="F248" s="201"/>
    </row>
    <row r="249" spans="6:6" x14ac:dyDescent="0.25">
      <c r="F249" s="201"/>
    </row>
    <row r="250" spans="6:6" x14ac:dyDescent="0.25">
      <c r="F250" s="201"/>
    </row>
    <row r="251" spans="6:6" x14ac:dyDescent="0.25">
      <c r="F251" s="201"/>
    </row>
    <row r="252" spans="6:6" x14ac:dyDescent="0.25">
      <c r="F252" s="201"/>
    </row>
    <row r="253" spans="6:6" x14ac:dyDescent="0.25">
      <c r="F253" s="201"/>
    </row>
    <row r="254" spans="6:6" x14ac:dyDescent="0.25">
      <c r="F254" s="201"/>
    </row>
    <row r="255" spans="6:6" x14ac:dyDescent="0.25">
      <c r="F255" s="201"/>
    </row>
    <row r="256" spans="6:6" x14ac:dyDescent="0.25">
      <c r="F256" s="201"/>
    </row>
    <row r="257" spans="6:6" x14ac:dyDescent="0.25">
      <c r="F257" s="201"/>
    </row>
    <row r="258" spans="6:6" x14ac:dyDescent="0.25">
      <c r="F258" s="201"/>
    </row>
    <row r="259" spans="6:6" x14ac:dyDescent="0.25">
      <c r="F259" s="201"/>
    </row>
    <row r="260" spans="6:6" x14ac:dyDescent="0.25">
      <c r="F260" s="201"/>
    </row>
    <row r="261" spans="6:6" x14ac:dyDescent="0.25">
      <c r="F261" s="201"/>
    </row>
    <row r="262" spans="6:6" x14ac:dyDescent="0.25">
      <c r="F262" s="201"/>
    </row>
    <row r="263" spans="6:6" x14ac:dyDescent="0.25">
      <c r="F263" s="201"/>
    </row>
    <row r="264" spans="6:6" x14ac:dyDescent="0.25">
      <c r="F264" s="201"/>
    </row>
    <row r="265" spans="6:6" x14ac:dyDescent="0.25">
      <c r="F265" s="201"/>
    </row>
    <row r="266" spans="6:6" x14ac:dyDescent="0.25">
      <c r="F266" s="201"/>
    </row>
    <row r="267" spans="6:6" x14ac:dyDescent="0.25">
      <c r="F267" s="201"/>
    </row>
    <row r="268" spans="6:6" x14ac:dyDescent="0.25">
      <c r="F268" s="201"/>
    </row>
    <row r="269" spans="6:6" x14ac:dyDescent="0.25">
      <c r="F269" s="201"/>
    </row>
    <row r="270" spans="6:6" x14ac:dyDescent="0.25">
      <c r="F270" s="201"/>
    </row>
    <row r="271" spans="6:6" x14ac:dyDescent="0.25">
      <c r="F271" s="201"/>
    </row>
    <row r="272" spans="6:6" x14ac:dyDescent="0.25">
      <c r="F272" s="201"/>
    </row>
    <row r="273" spans="6:6" x14ac:dyDescent="0.25">
      <c r="F273" s="201"/>
    </row>
    <row r="274" spans="6:6" x14ac:dyDescent="0.25">
      <c r="F274" s="201"/>
    </row>
    <row r="275" spans="6:6" x14ac:dyDescent="0.25">
      <c r="F275" s="201"/>
    </row>
    <row r="276" spans="6:6" x14ac:dyDescent="0.25">
      <c r="F276" s="201"/>
    </row>
    <row r="277" spans="6:6" x14ac:dyDescent="0.25">
      <c r="F277" s="201"/>
    </row>
    <row r="278" spans="6:6" x14ac:dyDescent="0.25">
      <c r="F278" s="201"/>
    </row>
    <row r="279" spans="6:6" x14ac:dyDescent="0.25">
      <c r="F279" s="201"/>
    </row>
    <row r="280" spans="6:6" x14ac:dyDescent="0.25">
      <c r="F280" s="201"/>
    </row>
    <row r="281" spans="6:6" x14ac:dyDescent="0.25">
      <c r="F281" s="201"/>
    </row>
    <row r="282" spans="6:6" x14ac:dyDescent="0.25">
      <c r="F282" s="201"/>
    </row>
    <row r="283" spans="6:6" x14ac:dyDescent="0.25">
      <c r="F283" s="201"/>
    </row>
    <row r="284" spans="6:6" x14ac:dyDescent="0.25">
      <c r="F284" s="201"/>
    </row>
    <row r="285" spans="6:6" x14ac:dyDescent="0.25">
      <c r="F285" s="201"/>
    </row>
    <row r="286" spans="6:6" x14ac:dyDescent="0.25">
      <c r="F286" s="201"/>
    </row>
    <row r="287" spans="6:6" x14ac:dyDescent="0.25">
      <c r="F287" s="201"/>
    </row>
    <row r="288" spans="6:6" x14ac:dyDescent="0.25">
      <c r="F288" s="201"/>
    </row>
    <row r="289" spans="6:6" x14ac:dyDescent="0.25">
      <c r="F289" s="201"/>
    </row>
    <row r="290" spans="6:6" x14ac:dyDescent="0.25">
      <c r="F290" s="201"/>
    </row>
    <row r="291" spans="6:6" x14ac:dyDescent="0.25">
      <c r="F291" s="201"/>
    </row>
    <row r="292" spans="6:6" x14ac:dyDescent="0.25">
      <c r="F292" s="201"/>
    </row>
    <row r="293" spans="6:6" x14ac:dyDescent="0.25">
      <c r="F293" s="201"/>
    </row>
    <row r="294" spans="6:6" x14ac:dyDescent="0.25">
      <c r="F294" s="201"/>
    </row>
    <row r="295" spans="6:6" x14ac:dyDescent="0.25">
      <c r="F295" s="201"/>
    </row>
    <row r="296" spans="6:6" x14ac:dyDescent="0.25">
      <c r="F296" s="201"/>
    </row>
    <row r="297" spans="6:6" x14ac:dyDescent="0.25">
      <c r="F297" s="201"/>
    </row>
    <row r="298" spans="6:6" x14ac:dyDescent="0.25">
      <c r="F298" s="201"/>
    </row>
    <row r="299" spans="6:6" x14ac:dyDescent="0.25">
      <c r="F299" s="201"/>
    </row>
    <row r="300" spans="6:6" x14ac:dyDescent="0.25">
      <c r="F300" s="201"/>
    </row>
    <row r="301" spans="6:6" x14ac:dyDescent="0.25">
      <c r="F301" s="201"/>
    </row>
    <row r="302" spans="6:6" x14ac:dyDescent="0.25">
      <c r="F302" s="201"/>
    </row>
    <row r="303" spans="6:6" x14ac:dyDescent="0.25">
      <c r="F303" s="201"/>
    </row>
    <row r="304" spans="6:6" x14ac:dyDescent="0.25">
      <c r="F304" s="201"/>
    </row>
  </sheetData>
  <mergeCells count="11">
    <mergeCell ref="E9:F9"/>
    <mergeCell ref="A1:F1"/>
    <mergeCell ref="A2:F2"/>
    <mergeCell ref="A3:F3"/>
    <mergeCell ref="A4:F4"/>
    <mergeCell ref="E8:F8"/>
    <mergeCell ref="C30:E30"/>
    <mergeCell ref="B32:B36"/>
    <mergeCell ref="C64:E64"/>
    <mergeCell ref="C76:E76"/>
    <mergeCell ref="A78:E78"/>
  </mergeCells>
  <conditionalFormatting sqref="E41:E42 E44">
    <cfRule type="cellIs" dxfId="68" priority="1" operator="equal">
      <formula>0</formula>
    </cfRule>
  </conditionalFormatting>
  <conditionalFormatting sqref="E48 E51 E54 E57:E59 E62">
    <cfRule type="cellIs" dxfId="67" priority="2" operator="equal">
      <formula>0</formula>
    </cfRule>
  </conditionalFormatting>
  <conditionalFormatting sqref="E68:E69 E71 E74">
    <cfRule type="cellIs" dxfId="66" priority="3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5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5AE28-36A1-48AF-BD6F-B9222B2A9FE7}">
  <sheetPr>
    <pageSetUpPr fitToPage="1"/>
  </sheetPr>
  <dimension ref="A1:I305"/>
  <sheetViews>
    <sheetView topLeftCell="A43" zoomScaleNormal="100" zoomScaleSheetLayoutView="100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317" customWidth="1"/>
    <col min="6" max="6" width="17.7109375" style="318" customWidth="1"/>
    <col min="7" max="7" width="4.140625" style="18" customWidth="1"/>
    <col min="8" max="215" width="13.140625" style="18"/>
    <col min="216" max="216" width="12.140625" style="18" customWidth="1"/>
    <col min="217" max="217" width="57.85546875" style="18" customWidth="1"/>
    <col min="218" max="218" width="6.42578125" style="18" customWidth="1"/>
    <col min="219" max="219" width="9.85546875" style="18" customWidth="1"/>
    <col min="220" max="220" width="12.140625" style="18" customWidth="1"/>
    <col min="221" max="221" width="15.42578125" style="18" customWidth="1"/>
    <col min="222" max="222" width="4.140625" style="18" customWidth="1"/>
    <col min="223" max="471" width="13.140625" style="18"/>
    <col min="472" max="472" width="12.140625" style="18" customWidth="1"/>
    <col min="473" max="473" width="57.85546875" style="18" customWidth="1"/>
    <col min="474" max="474" width="6.42578125" style="18" customWidth="1"/>
    <col min="475" max="475" width="9.85546875" style="18" customWidth="1"/>
    <col min="476" max="476" width="12.140625" style="18" customWidth="1"/>
    <col min="477" max="477" width="15.42578125" style="18" customWidth="1"/>
    <col min="478" max="478" width="4.140625" style="18" customWidth="1"/>
    <col min="479" max="727" width="13.140625" style="18"/>
    <col min="728" max="728" width="12.140625" style="18" customWidth="1"/>
    <col min="729" max="729" width="57.85546875" style="18" customWidth="1"/>
    <col min="730" max="730" width="6.42578125" style="18" customWidth="1"/>
    <col min="731" max="731" width="9.85546875" style="18" customWidth="1"/>
    <col min="732" max="732" width="12.140625" style="18" customWidth="1"/>
    <col min="733" max="733" width="15.42578125" style="18" customWidth="1"/>
    <col min="734" max="734" width="4.140625" style="18" customWidth="1"/>
    <col min="735" max="983" width="13.140625" style="18"/>
    <col min="984" max="984" width="12.140625" style="18" customWidth="1"/>
    <col min="985" max="985" width="57.85546875" style="18" customWidth="1"/>
    <col min="986" max="986" width="6.42578125" style="18" customWidth="1"/>
    <col min="987" max="987" width="9.85546875" style="18" customWidth="1"/>
    <col min="988" max="988" width="12.140625" style="18" customWidth="1"/>
    <col min="989" max="989" width="15.42578125" style="18" customWidth="1"/>
    <col min="990" max="990" width="4.140625" style="18" customWidth="1"/>
    <col min="991" max="1239" width="13.140625" style="18"/>
    <col min="1240" max="1240" width="12.140625" style="18" customWidth="1"/>
    <col min="1241" max="1241" width="57.85546875" style="18" customWidth="1"/>
    <col min="1242" max="1242" width="6.42578125" style="18" customWidth="1"/>
    <col min="1243" max="1243" width="9.85546875" style="18" customWidth="1"/>
    <col min="1244" max="1244" width="12.140625" style="18" customWidth="1"/>
    <col min="1245" max="1245" width="15.42578125" style="18" customWidth="1"/>
    <col min="1246" max="1246" width="4.140625" style="18" customWidth="1"/>
    <col min="1247" max="1495" width="13.140625" style="18"/>
    <col min="1496" max="1496" width="12.140625" style="18" customWidth="1"/>
    <col min="1497" max="1497" width="57.85546875" style="18" customWidth="1"/>
    <col min="1498" max="1498" width="6.42578125" style="18" customWidth="1"/>
    <col min="1499" max="1499" width="9.85546875" style="18" customWidth="1"/>
    <col min="1500" max="1500" width="12.140625" style="18" customWidth="1"/>
    <col min="1501" max="1501" width="15.42578125" style="18" customWidth="1"/>
    <col min="1502" max="1502" width="4.140625" style="18" customWidth="1"/>
    <col min="1503" max="1751" width="13.140625" style="18"/>
    <col min="1752" max="1752" width="12.140625" style="18" customWidth="1"/>
    <col min="1753" max="1753" width="57.85546875" style="18" customWidth="1"/>
    <col min="1754" max="1754" width="6.42578125" style="18" customWidth="1"/>
    <col min="1755" max="1755" width="9.85546875" style="18" customWidth="1"/>
    <col min="1756" max="1756" width="12.140625" style="18" customWidth="1"/>
    <col min="1757" max="1757" width="15.42578125" style="18" customWidth="1"/>
    <col min="1758" max="1758" width="4.140625" style="18" customWidth="1"/>
    <col min="1759" max="2007" width="13.140625" style="18"/>
    <col min="2008" max="2008" width="12.140625" style="18" customWidth="1"/>
    <col min="2009" max="2009" width="57.85546875" style="18" customWidth="1"/>
    <col min="2010" max="2010" width="6.42578125" style="18" customWidth="1"/>
    <col min="2011" max="2011" width="9.85546875" style="18" customWidth="1"/>
    <col min="2012" max="2012" width="12.140625" style="18" customWidth="1"/>
    <col min="2013" max="2013" width="15.42578125" style="18" customWidth="1"/>
    <col min="2014" max="2014" width="4.140625" style="18" customWidth="1"/>
    <col min="2015" max="2263" width="13.140625" style="18"/>
    <col min="2264" max="2264" width="12.140625" style="18" customWidth="1"/>
    <col min="2265" max="2265" width="57.85546875" style="18" customWidth="1"/>
    <col min="2266" max="2266" width="6.42578125" style="18" customWidth="1"/>
    <col min="2267" max="2267" width="9.85546875" style="18" customWidth="1"/>
    <col min="2268" max="2268" width="12.140625" style="18" customWidth="1"/>
    <col min="2269" max="2269" width="15.42578125" style="18" customWidth="1"/>
    <col min="2270" max="2270" width="4.140625" style="18" customWidth="1"/>
    <col min="2271" max="2519" width="13.140625" style="18"/>
    <col min="2520" max="2520" width="12.140625" style="18" customWidth="1"/>
    <col min="2521" max="2521" width="57.85546875" style="18" customWidth="1"/>
    <col min="2522" max="2522" width="6.42578125" style="18" customWidth="1"/>
    <col min="2523" max="2523" width="9.85546875" style="18" customWidth="1"/>
    <col min="2524" max="2524" width="12.140625" style="18" customWidth="1"/>
    <col min="2525" max="2525" width="15.42578125" style="18" customWidth="1"/>
    <col min="2526" max="2526" width="4.140625" style="18" customWidth="1"/>
    <col min="2527" max="2775" width="13.140625" style="18"/>
    <col min="2776" max="2776" width="12.140625" style="18" customWidth="1"/>
    <col min="2777" max="2777" width="57.85546875" style="18" customWidth="1"/>
    <col min="2778" max="2778" width="6.42578125" style="18" customWidth="1"/>
    <col min="2779" max="2779" width="9.85546875" style="18" customWidth="1"/>
    <col min="2780" max="2780" width="12.140625" style="18" customWidth="1"/>
    <col min="2781" max="2781" width="15.42578125" style="18" customWidth="1"/>
    <col min="2782" max="2782" width="4.140625" style="18" customWidth="1"/>
    <col min="2783" max="3031" width="13.140625" style="18"/>
    <col min="3032" max="3032" width="12.140625" style="18" customWidth="1"/>
    <col min="3033" max="3033" width="57.85546875" style="18" customWidth="1"/>
    <col min="3034" max="3034" width="6.42578125" style="18" customWidth="1"/>
    <col min="3035" max="3035" width="9.85546875" style="18" customWidth="1"/>
    <col min="3036" max="3036" width="12.140625" style="18" customWidth="1"/>
    <col min="3037" max="3037" width="15.42578125" style="18" customWidth="1"/>
    <col min="3038" max="3038" width="4.140625" style="18" customWidth="1"/>
    <col min="3039" max="3287" width="13.140625" style="18"/>
    <col min="3288" max="3288" width="12.140625" style="18" customWidth="1"/>
    <col min="3289" max="3289" width="57.85546875" style="18" customWidth="1"/>
    <col min="3290" max="3290" width="6.42578125" style="18" customWidth="1"/>
    <col min="3291" max="3291" width="9.85546875" style="18" customWidth="1"/>
    <col min="3292" max="3292" width="12.140625" style="18" customWidth="1"/>
    <col min="3293" max="3293" width="15.42578125" style="18" customWidth="1"/>
    <col min="3294" max="3294" width="4.140625" style="18" customWidth="1"/>
    <col min="3295" max="3543" width="13.140625" style="18"/>
    <col min="3544" max="3544" width="12.140625" style="18" customWidth="1"/>
    <col min="3545" max="3545" width="57.85546875" style="18" customWidth="1"/>
    <col min="3546" max="3546" width="6.42578125" style="18" customWidth="1"/>
    <col min="3547" max="3547" width="9.85546875" style="18" customWidth="1"/>
    <col min="3548" max="3548" width="12.140625" style="18" customWidth="1"/>
    <col min="3549" max="3549" width="15.42578125" style="18" customWidth="1"/>
    <col min="3550" max="3550" width="4.140625" style="18" customWidth="1"/>
    <col min="3551" max="3799" width="13.140625" style="18"/>
    <col min="3800" max="3800" width="12.140625" style="18" customWidth="1"/>
    <col min="3801" max="3801" width="57.85546875" style="18" customWidth="1"/>
    <col min="3802" max="3802" width="6.42578125" style="18" customWidth="1"/>
    <col min="3803" max="3803" width="9.85546875" style="18" customWidth="1"/>
    <col min="3804" max="3804" width="12.140625" style="18" customWidth="1"/>
    <col min="3805" max="3805" width="15.42578125" style="18" customWidth="1"/>
    <col min="3806" max="3806" width="4.140625" style="18" customWidth="1"/>
    <col min="3807" max="4055" width="13.140625" style="18"/>
    <col min="4056" max="4056" width="12.140625" style="18" customWidth="1"/>
    <col min="4057" max="4057" width="57.85546875" style="18" customWidth="1"/>
    <col min="4058" max="4058" width="6.42578125" style="18" customWidth="1"/>
    <col min="4059" max="4059" width="9.85546875" style="18" customWidth="1"/>
    <col min="4060" max="4060" width="12.140625" style="18" customWidth="1"/>
    <col min="4061" max="4061" width="15.42578125" style="18" customWidth="1"/>
    <col min="4062" max="4062" width="4.140625" style="18" customWidth="1"/>
    <col min="4063" max="4311" width="13.140625" style="18"/>
    <col min="4312" max="4312" width="12.140625" style="18" customWidth="1"/>
    <col min="4313" max="4313" width="57.85546875" style="18" customWidth="1"/>
    <col min="4314" max="4314" width="6.42578125" style="18" customWidth="1"/>
    <col min="4315" max="4315" width="9.85546875" style="18" customWidth="1"/>
    <col min="4316" max="4316" width="12.140625" style="18" customWidth="1"/>
    <col min="4317" max="4317" width="15.42578125" style="18" customWidth="1"/>
    <col min="4318" max="4318" width="4.140625" style="18" customWidth="1"/>
    <col min="4319" max="4567" width="13.140625" style="18"/>
    <col min="4568" max="4568" width="12.140625" style="18" customWidth="1"/>
    <col min="4569" max="4569" width="57.85546875" style="18" customWidth="1"/>
    <col min="4570" max="4570" width="6.42578125" style="18" customWidth="1"/>
    <col min="4571" max="4571" width="9.85546875" style="18" customWidth="1"/>
    <col min="4572" max="4572" width="12.140625" style="18" customWidth="1"/>
    <col min="4573" max="4573" width="15.42578125" style="18" customWidth="1"/>
    <col min="4574" max="4574" width="4.140625" style="18" customWidth="1"/>
    <col min="4575" max="4823" width="13.140625" style="18"/>
    <col min="4824" max="4824" width="12.140625" style="18" customWidth="1"/>
    <col min="4825" max="4825" width="57.85546875" style="18" customWidth="1"/>
    <col min="4826" max="4826" width="6.42578125" style="18" customWidth="1"/>
    <col min="4827" max="4827" width="9.85546875" style="18" customWidth="1"/>
    <col min="4828" max="4828" width="12.140625" style="18" customWidth="1"/>
    <col min="4829" max="4829" width="15.42578125" style="18" customWidth="1"/>
    <col min="4830" max="4830" width="4.140625" style="18" customWidth="1"/>
    <col min="4831" max="5079" width="13.140625" style="18"/>
    <col min="5080" max="5080" width="12.140625" style="18" customWidth="1"/>
    <col min="5081" max="5081" width="57.85546875" style="18" customWidth="1"/>
    <col min="5082" max="5082" width="6.42578125" style="18" customWidth="1"/>
    <col min="5083" max="5083" width="9.85546875" style="18" customWidth="1"/>
    <col min="5084" max="5084" width="12.140625" style="18" customWidth="1"/>
    <col min="5085" max="5085" width="15.42578125" style="18" customWidth="1"/>
    <col min="5086" max="5086" width="4.140625" style="18" customWidth="1"/>
    <col min="5087" max="5335" width="13.140625" style="18"/>
    <col min="5336" max="5336" width="12.140625" style="18" customWidth="1"/>
    <col min="5337" max="5337" width="57.85546875" style="18" customWidth="1"/>
    <col min="5338" max="5338" width="6.42578125" style="18" customWidth="1"/>
    <col min="5339" max="5339" width="9.85546875" style="18" customWidth="1"/>
    <col min="5340" max="5340" width="12.140625" style="18" customWidth="1"/>
    <col min="5341" max="5341" width="15.42578125" style="18" customWidth="1"/>
    <col min="5342" max="5342" width="4.140625" style="18" customWidth="1"/>
    <col min="5343" max="5591" width="13.140625" style="18"/>
    <col min="5592" max="5592" width="12.140625" style="18" customWidth="1"/>
    <col min="5593" max="5593" width="57.85546875" style="18" customWidth="1"/>
    <col min="5594" max="5594" width="6.42578125" style="18" customWidth="1"/>
    <col min="5595" max="5595" width="9.85546875" style="18" customWidth="1"/>
    <col min="5596" max="5596" width="12.140625" style="18" customWidth="1"/>
    <col min="5597" max="5597" width="15.42578125" style="18" customWidth="1"/>
    <col min="5598" max="5598" width="4.140625" style="18" customWidth="1"/>
    <col min="5599" max="5847" width="13.140625" style="18"/>
    <col min="5848" max="5848" width="12.140625" style="18" customWidth="1"/>
    <col min="5849" max="5849" width="57.85546875" style="18" customWidth="1"/>
    <col min="5850" max="5850" width="6.42578125" style="18" customWidth="1"/>
    <col min="5851" max="5851" width="9.85546875" style="18" customWidth="1"/>
    <col min="5852" max="5852" width="12.140625" style="18" customWidth="1"/>
    <col min="5853" max="5853" width="15.42578125" style="18" customWidth="1"/>
    <col min="5854" max="5854" width="4.140625" style="18" customWidth="1"/>
    <col min="5855" max="6103" width="13.140625" style="18"/>
    <col min="6104" max="6104" width="12.140625" style="18" customWidth="1"/>
    <col min="6105" max="6105" width="57.85546875" style="18" customWidth="1"/>
    <col min="6106" max="6106" width="6.42578125" style="18" customWidth="1"/>
    <col min="6107" max="6107" width="9.85546875" style="18" customWidth="1"/>
    <col min="6108" max="6108" width="12.140625" style="18" customWidth="1"/>
    <col min="6109" max="6109" width="15.42578125" style="18" customWidth="1"/>
    <col min="6110" max="6110" width="4.140625" style="18" customWidth="1"/>
    <col min="6111" max="6359" width="13.140625" style="18"/>
    <col min="6360" max="6360" width="12.140625" style="18" customWidth="1"/>
    <col min="6361" max="6361" width="57.85546875" style="18" customWidth="1"/>
    <col min="6362" max="6362" width="6.42578125" style="18" customWidth="1"/>
    <col min="6363" max="6363" width="9.85546875" style="18" customWidth="1"/>
    <col min="6364" max="6364" width="12.140625" style="18" customWidth="1"/>
    <col min="6365" max="6365" width="15.42578125" style="18" customWidth="1"/>
    <col min="6366" max="6366" width="4.140625" style="18" customWidth="1"/>
    <col min="6367" max="6615" width="13.140625" style="18"/>
    <col min="6616" max="6616" width="12.140625" style="18" customWidth="1"/>
    <col min="6617" max="6617" width="57.85546875" style="18" customWidth="1"/>
    <col min="6618" max="6618" width="6.42578125" style="18" customWidth="1"/>
    <col min="6619" max="6619" width="9.85546875" style="18" customWidth="1"/>
    <col min="6620" max="6620" width="12.140625" style="18" customWidth="1"/>
    <col min="6621" max="6621" width="15.42578125" style="18" customWidth="1"/>
    <col min="6622" max="6622" width="4.140625" style="18" customWidth="1"/>
    <col min="6623" max="6871" width="13.140625" style="18"/>
    <col min="6872" max="6872" width="12.140625" style="18" customWidth="1"/>
    <col min="6873" max="6873" width="57.85546875" style="18" customWidth="1"/>
    <col min="6874" max="6874" width="6.42578125" style="18" customWidth="1"/>
    <col min="6875" max="6875" width="9.85546875" style="18" customWidth="1"/>
    <col min="6876" max="6876" width="12.140625" style="18" customWidth="1"/>
    <col min="6877" max="6877" width="15.42578125" style="18" customWidth="1"/>
    <col min="6878" max="6878" width="4.140625" style="18" customWidth="1"/>
    <col min="6879" max="7127" width="13.140625" style="18"/>
    <col min="7128" max="7128" width="12.140625" style="18" customWidth="1"/>
    <col min="7129" max="7129" width="57.85546875" style="18" customWidth="1"/>
    <col min="7130" max="7130" width="6.42578125" style="18" customWidth="1"/>
    <col min="7131" max="7131" width="9.85546875" style="18" customWidth="1"/>
    <col min="7132" max="7132" width="12.140625" style="18" customWidth="1"/>
    <col min="7133" max="7133" width="15.42578125" style="18" customWidth="1"/>
    <col min="7134" max="7134" width="4.140625" style="18" customWidth="1"/>
    <col min="7135" max="7383" width="13.140625" style="18"/>
    <col min="7384" max="7384" width="12.140625" style="18" customWidth="1"/>
    <col min="7385" max="7385" width="57.85546875" style="18" customWidth="1"/>
    <col min="7386" max="7386" width="6.42578125" style="18" customWidth="1"/>
    <col min="7387" max="7387" width="9.85546875" style="18" customWidth="1"/>
    <col min="7388" max="7388" width="12.140625" style="18" customWidth="1"/>
    <col min="7389" max="7389" width="15.42578125" style="18" customWidth="1"/>
    <col min="7390" max="7390" width="4.140625" style="18" customWidth="1"/>
    <col min="7391" max="7639" width="13.140625" style="18"/>
    <col min="7640" max="7640" width="12.140625" style="18" customWidth="1"/>
    <col min="7641" max="7641" width="57.85546875" style="18" customWidth="1"/>
    <col min="7642" max="7642" width="6.42578125" style="18" customWidth="1"/>
    <col min="7643" max="7643" width="9.85546875" style="18" customWidth="1"/>
    <col min="7644" max="7644" width="12.140625" style="18" customWidth="1"/>
    <col min="7645" max="7645" width="15.42578125" style="18" customWidth="1"/>
    <col min="7646" max="7646" width="4.140625" style="18" customWidth="1"/>
    <col min="7647" max="7895" width="13.140625" style="18"/>
    <col min="7896" max="7896" width="12.140625" style="18" customWidth="1"/>
    <col min="7897" max="7897" width="57.85546875" style="18" customWidth="1"/>
    <col min="7898" max="7898" width="6.42578125" style="18" customWidth="1"/>
    <col min="7899" max="7899" width="9.85546875" style="18" customWidth="1"/>
    <col min="7900" max="7900" width="12.140625" style="18" customWidth="1"/>
    <col min="7901" max="7901" width="15.42578125" style="18" customWidth="1"/>
    <col min="7902" max="7902" width="4.140625" style="18" customWidth="1"/>
    <col min="7903" max="8151" width="13.140625" style="18"/>
    <col min="8152" max="8152" width="12.140625" style="18" customWidth="1"/>
    <col min="8153" max="8153" width="57.85546875" style="18" customWidth="1"/>
    <col min="8154" max="8154" width="6.42578125" style="18" customWidth="1"/>
    <col min="8155" max="8155" width="9.85546875" style="18" customWidth="1"/>
    <col min="8156" max="8156" width="12.140625" style="18" customWidth="1"/>
    <col min="8157" max="8157" width="15.42578125" style="18" customWidth="1"/>
    <col min="8158" max="8158" width="4.140625" style="18" customWidth="1"/>
    <col min="8159" max="8407" width="13.140625" style="18"/>
    <col min="8408" max="8408" width="12.140625" style="18" customWidth="1"/>
    <col min="8409" max="8409" width="57.85546875" style="18" customWidth="1"/>
    <col min="8410" max="8410" width="6.42578125" style="18" customWidth="1"/>
    <col min="8411" max="8411" width="9.85546875" style="18" customWidth="1"/>
    <col min="8412" max="8412" width="12.140625" style="18" customWidth="1"/>
    <col min="8413" max="8413" width="15.42578125" style="18" customWidth="1"/>
    <col min="8414" max="8414" width="4.140625" style="18" customWidth="1"/>
    <col min="8415" max="8663" width="13.140625" style="18"/>
    <col min="8664" max="8664" width="12.140625" style="18" customWidth="1"/>
    <col min="8665" max="8665" width="57.85546875" style="18" customWidth="1"/>
    <col min="8666" max="8666" width="6.42578125" style="18" customWidth="1"/>
    <col min="8667" max="8667" width="9.85546875" style="18" customWidth="1"/>
    <col min="8668" max="8668" width="12.140625" style="18" customWidth="1"/>
    <col min="8669" max="8669" width="15.42578125" style="18" customWidth="1"/>
    <col min="8670" max="8670" width="4.140625" style="18" customWidth="1"/>
    <col min="8671" max="8919" width="13.140625" style="18"/>
    <col min="8920" max="8920" width="12.140625" style="18" customWidth="1"/>
    <col min="8921" max="8921" width="57.85546875" style="18" customWidth="1"/>
    <col min="8922" max="8922" width="6.42578125" style="18" customWidth="1"/>
    <col min="8923" max="8923" width="9.85546875" style="18" customWidth="1"/>
    <col min="8924" max="8924" width="12.140625" style="18" customWidth="1"/>
    <col min="8925" max="8925" width="15.42578125" style="18" customWidth="1"/>
    <col min="8926" max="8926" width="4.140625" style="18" customWidth="1"/>
    <col min="8927" max="9175" width="13.140625" style="18"/>
    <col min="9176" max="9176" width="12.140625" style="18" customWidth="1"/>
    <col min="9177" max="9177" width="57.85546875" style="18" customWidth="1"/>
    <col min="9178" max="9178" width="6.42578125" style="18" customWidth="1"/>
    <col min="9179" max="9179" width="9.85546875" style="18" customWidth="1"/>
    <col min="9180" max="9180" width="12.140625" style="18" customWidth="1"/>
    <col min="9181" max="9181" width="15.42578125" style="18" customWidth="1"/>
    <col min="9182" max="9182" width="4.140625" style="18" customWidth="1"/>
    <col min="9183" max="9431" width="13.140625" style="18"/>
    <col min="9432" max="9432" width="12.140625" style="18" customWidth="1"/>
    <col min="9433" max="9433" width="57.85546875" style="18" customWidth="1"/>
    <col min="9434" max="9434" width="6.42578125" style="18" customWidth="1"/>
    <col min="9435" max="9435" width="9.85546875" style="18" customWidth="1"/>
    <col min="9436" max="9436" width="12.140625" style="18" customWidth="1"/>
    <col min="9437" max="9437" width="15.42578125" style="18" customWidth="1"/>
    <col min="9438" max="9438" width="4.140625" style="18" customWidth="1"/>
    <col min="9439" max="9687" width="13.140625" style="18"/>
    <col min="9688" max="9688" width="12.140625" style="18" customWidth="1"/>
    <col min="9689" max="9689" width="57.85546875" style="18" customWidth="1"/>
    <col min="9690" max="9690" width="6.42578125" style="18" customWidth="1"/>
    <col min="9691" max="9691" width="9.85546875" style="18" customWidth="1"/>
    <col min="9692" max="9692" width="12.140625" style="18" customWidth="1"/>
    <col min="9693" max="9693" width="15.42578125" style="18" customWidth="1"/>
    <col min="9694" max="9694" width="4.140625" style="18" customWidth="1"/>
    <col min="9695" max="9943" width="13.140625" style="18"/>
    <col min="9944" max="9944" width="12.140625" style="18" customWidth="1"/>
    <col min="9945" max="9945" width="57.85546875" style="18" customWidth="1"/>
    <col min="9946" max="9946" width="6.42578125" style="18" customWidth="1"/>
    <col min="9947" max="9947" width="9.85546875" style="18" customWidth="1"/>
    <col min="9948" max="9948" width="12.140625" style="18" customWidth="1"/>
    <col min="9949" max="9949" width="15.42578125" style="18" customWidth="1"/>
    <col min="9950" max="9950" width="4.140625" style="18" customWidth="1"/>
    <col min="9951" max="10199" width="13.140625" style="18"/>
    <col min="10200" max="10200" width="12.140625" style="18" customWidth="1"/>
    <col min="10201" max="10201" width="57.85546875" style="18" customWidth="1"/>
    <col min="10202" max="10202" width="6.42578125" style="18" customWidth="1"/>
    <col min="10203" max="10203" width="9.85546875" style="18" customWidth="1"/>
    <col min="10204" max="10204" width="12.140625" style="18" customWidth="1"/>
    <col min="10205" max="10205" width="15.42578125" style="18" customWidth="1"/>
    <col min="10206" max="10206" width="4.140625" style="18" customWidth="1"/>
    <col min="10207" max="10455" width="13.140625" style="18"/>
    <col min="10456" max="10456" width="12.140625" style="18" customWidth="1"/>
    <col min="10457" max="10457" width="57.85546875" style="18" customWidth="1"/>
    <col min="10458" max="10458" width="6.42578125" style="18" customWidth="1"/>
    <col min="10459" max="10459" width="9.85546875" style="18" customWidth="1"/>
    <col min="10460" max="10460" width="12.140625" style="18" customWidth="1"/>
    <col min="10461" max="10461" width="15.42578125" style="18" customWidth="1"/>
    <col min="10462" max="10462" width="4.140625" style="18" customWidth="1"/>
    <col min="10463" max="10711" width="13.140625" style="18"/>
    <col min="10712" max="10712" width="12.140625" style="18" customWidth="1"/>
    <col min="10713" max="10713" width="57.85546875" style="18" customWidth="1"/>
    <col min="10714" max="10714" width="6.42578125" style="18" customWidth="1"/>
    <col min="10715" max="10715" width="9.85546875" style="18" customWidth="1"/>
    <col min="10716" max="10716" width="12.140625" style="18" customWidth="1"/>
    <col min="10717" max="10717" width="15.42578125" style="18" customWidth="1"/>
    <col min="10718" max="10718" width="4.140625" style="18" customWidth="1"/>
    <col min="10719" max="10967" width="13.140625" style="18"/>
    <col min="10968" max="10968" width="12.140625" style="18" customWidth="1"/>
    <col min="10969" max="10969" width="57.85546875" style="18" customWidth="1"/>
    <col min="10970" max="10970" width="6.42578125" style="18" customWidth="1"/>
    <col min="10971" max="10971" width="9.85546875" style="18" customWidth="1"/>
    <col min="10972" max="10972" width="12.140625" style="18" customWidth="1"/>
    <col min="10973" max="10973" width="15.42578125" style="18" customWidth="1"/>
    <col min="10974" max="10974" width="4.140625" style="18" customWidth="1"/>
    <col min="10975" max="11223" width="13.140625" style="18"/>
    <col min="11224" max="11224" width="12.140625" style="18" customWidth="1"/>
    <col min="11225" max="11225" width="57.85546875" style="18" customWidth="1"/>
    <col min="11226" max="11226" width="6.42578125" style="18" customWidth="1"/>
    <col min="11227" max="11227" width="9.85546875" style="18" customWidth="1"/>
    <col min="11228" max="11228" width="12.140625" style="18" customWidth="1"/>
    <col min="11229" max="11229" width="15.42578125" style="18" customWidth="1"/>
    <col min="11230" max="11230" width="4.140625" style="18" customWidth="1"/>
    <col min="11231" max="11479" width="13.140625" style="18"/>
    <col min="11480" max="11480" width="12.140625" style="18" customWidth="1"/>
    <col min="11481" max="11481" width="57.85546875" style="18" customWidth="1"/>
    <col min="11482" max="11482" width="6.42578125" style="18" customWidth="1"/>
    <col min="11483" max="11483" width="9.85546875" style="18" customWidth="1"/>
    <col min="11484" max="11484" width="12.140625" style="18" customWidth="1"/>
    <col min="11485" max="11485" width="15.42578125" style="18" customWidth="1"/>
    <col min="11486" max="11486" width="4.140625" style="18" customWidth="1"/>
    <col min="11487" max="11735" width="13.140625" style="18"/>
    <col min="11736" max="11736" width="12.140625" style="18" customWidth="1"/>
    <col min="11737" max="11737" width="57.85546875" style="18" customWidth="1"/>
    <col min="11738" max="11738" width="6.42578125" style="18" customWidth="1"/>
    <col min="11739" max="11739" width="9.85546875" style="18" customWidth="1"/>
    <col min="11740" max="11740" width="12.140625" style="18" customWidth="1"/>
    <col min="11741" max="11741" width="15.42578125" style="18" customWidth="1"/>
    <col min="11742" max="11742" width="4.140625" style="18" customWidth="1"/>
    <col min="11743" max="11991" width="13.140625" style="18"/>
    <col min="11992" max="11992" width="12.140625" style="18" customWidth="1"/>
    <col min="11993" max="11993" width="57.85546875" style="18" customWidth="1"/>
    <col min="11994" max="11994" width="6.42578125" style="18" customWidth="1"/>
    <col min="11995" max="11995" width="9.85546875" style="18" customWidth="1"/>
    <col min="11996" max="11996" width="12.140625" style="18" customWidth="1"/>
    <col min="11997" max="11997" width="15.42578125" style="18" customWidth="1"/>
    <col min="11998" max="11998" width="4.140625" style="18" customWidth="1"/>
    <col min="11999" max="12247" width="13.140625" style="18"/>
    <col min="12248" max="12248" width="12.140625" style="18" customWidth="1"/>
    <col min="12249" max="12249" width="57.85546875" style="18" customWidth="1"/>
    <col min="12250" max="12250" width="6.42578125" style="18" customWidth="1"/>
    <col min="12251" max="12251" width="9.85546875" style="18" customWidth="1"/>
    <col min="12252" max="12252" width="12.140625" style="18" customWidth="1"/>
    <col min="12253" max="12253" width="15.42578125" style="18" customWidth="1"/>
    <col min="12254" max="12254" width="4.140625" style="18" customWidth="1"/>
    <col min="12255" max="12503" width="13.140625" style="18"/>
    <col min="12504" max="12504" width="12.140625" style="18" customWidth="1"/>
    <col min="12505" max="12505" width="57.85546875" style="18" customWidth="1"/>
    <col min="12506" max="12506" width="6.42578125" style="18" customWidth="1"/>
    <col min="12507" max="12507" width="9.85546875" style="18" customWidth="1"/>
    <col min="12508" max="12508" width="12.140625" style="18" customWidth="1"/>
    <col min="12509" max="12509" width="15.42578125" style="18" customWidth="1"/>
    <col min="12510" max="12510" width="4.140625" style="18" customWidth="1"/>
    <col min="12511" max="12759" width="13.140625" style="18"/>
    <col min="12760" max="12760" width="12.140625" style="18" customWidth="1"/>
    <col min="12761" max="12761" width="57.85546875" style="18" customWidth="1"/>
    <col min="12762" max="12762" width="6.42578125" style="18" customWidth="1"/>
    <col min="12763" max="12763" width="9.85546875" style="18" customWidth="1"/>
    <col min="12764" max="12764" width="12.140625" style="18" customWidth="1"/>
    <col min="12765" max="12765" width="15.42578125" style="18" customWidth="1"/>
    <col min="12766" max="12766" width="4.140625" style="18" customWidth="1"/>
    <col min="12767" max="13015" width="13.140625" style="18"/>
    <col min="13016" max="13016" width="12.140625" style="18" customWidth="1"/>
    <col min="13017" max="13017" width="57.85546875" style="18" customWidth="1"/>
    <col min="13018" max="13018" width="6.42578125" style="18" customWidth="1"/>
    <col min="13019" max="13019" width="9.85546875" style="18" customWidth="1"/>
    <col min="13020" max="13020" width="12.140625" style="18" customWidth="1"/>
    <col min="13021" max="13021" width="15.42578125" style="18" customWidth="1"/>
    <col min="13022" max="13022" width="4.140625" style="18" customWidth="1"/>
    <col min="13023" max="13271" width="13.140625" style="18"/>
    <col min="13272" max="13272" width="12.140625" style="18" customWidth="1"/>
    <col min="13273" max="13273" width="57.85546875" style="18" customWidth="1"/>
    <col min="13274" max="13274" width="6.42578125" style="18" customWidth="1"/>
    <col min="13275" max="13275" width="9.85546875" style="18" customWidth="1"/>
    <col min="13276" max="13276" width="12.140625" style="18" customWidth="1"/>
    <col min="13277" max="13277" width="15.42578125" style="18" customWidth="1"/>
    <col min="13278" max="13278" width="4.140625" style="18" customWidth="1"/>
    <col min="13279" max="13527" width="13.140625" style="18"/>
    <col min="13528" max="13528" width="12.140625" style="18" customWidth="1"/>
    <col min="13529" max="13529" width="57.85546875" style="18" customWidth="1"/>
    <col min="13530" max="13530" width="6.42578125" style="18" customWidth="1"/>
    <col min="13531" max="13531" width="9.85546875" style="18" customWidth="1"/>
    <col min="13532" max="13532" width="12.140625" style="18" customWidth="1"/>
    <col min="13533" max="13533" width="15.42578125" style="18" customWidth="1"/>
    <col min="13534" max="13534" width="4.140625" style="18" customWidth="1"/>
    <col min="13535" max="13783" width="13.140625" style="18"/>
    <col min="13784" max="13784" width="12.140625" style="18" customWidth="1"/>
    <col min="13785" max="13785" width="57.85546875" style="18" customWidth="1"/>
    <col min="13786" max="13786" width="6.42578125" style="18" customWidth="1"/>
    <col min="13787" max="13787" width="9.85546875" style="18" customWidth="1"/>
    <col min="13788" max="13788" width="12.140625" style="18" customWidth="1"/>
    <col min="13789" max="13789" width="15.42578125" style="18" customWidth="1"/>
    <col min="13790" max="13790" width="4.140625" style="18" customWidth="1"/>
    <col min="13791" max="14039" width="13.140625" style="18"/>
    <col min="14040" max="14040" width="12.140625" style="18" customWidth="1"/>
    <col min="14041" max="14041" width="57.85546875" style="18" customWidth="1"/>
    <col min="14042" max="14042" width="6.42578125" style="18" customWidth="1"/>
    <col min="14043" max="14043" width="9.85546875" style="18" customWidth="1"/>
    <col min="14044" max="14044" width="12.140625" style="18" customWidth="1"/>
    <col min="14045" max="14045" width="15.42578125" style="18" customWidth="1"/>
    <col min="14046" max="14046" width="4.140625" style="18" customWidth="1"/>
    <col min="14047" max="14295" width="13.140625" style="18"/>
    <col min="14296" max="14296" width="12.140625" style="18" customWidth="1"/>
    <col min="14297" max="14297" width="57.85546875" style="18" customWidth="1"/>
    <col min="14298" max="14298" width="6.42578125" style="18" customWidth="1"/>
    <col min="14299" max="14299" width="9.85546875" style="18" customWidth="1"/>
    <col min="14300" max="14300" width="12.140625" style="18" customWidth="1"/>
    <col min="14301" max="14301" width="15.42578125" style="18" customWidth="1"/>
    <col min="14302" max="14302" width="4.140625" style="18" customWidth="1"/>
    <col min="14303" max="14551" width="13.140625" style="18"/>
    <col min="14552" max="14552" width="12.140625" style="18" customWidth="1"/>
    <col min="14553" max="14553" width="57.85546875" style="18" customWidth="1"/>
    <col min="14554" max="14554" width="6.42578125" style="18" customWidth="1"/>
    <col min="14555" max="14555" width="9.85546875" style="18" customWidth="1"/>
    <col min="14556" max="14556" width="12.140625" style="18" customWidth="1"/>
    <col min="14557" max="14557" width="15.42578125" style="18" customWidth="1"/>
    <col min="14558" max="14558" width="4.140625" style="18" customWidth="1"/>
    <col min="14559" max="14807" width="13.140625" style="18"/>
    <col min="14808" max="14808" width="12.140625" style="18" customWidth="1"/>
    <col min="14809" max="14809" width="57.85546875" style="18" customWidth="1"/>
    <col min="14810" max="14810" width="6.42578125" style="18" customWidth="1"/>
    <col min="14811" max="14811" width="9.85546875" style="18" customWidth="1"/>
    <col min="14812" max="14812" width="12.140625" style="18" customWidth="1"/>
    <col min="14813" max="14813" width="15.42578125" style="18" customWidth="1"/>
    <col min="14814" max="14814" width="4.140625" style="18" customWidth="1"/>
    <col min="14815" max="15063" width="13.140625" style="18"/>
    <col min="15064" max="15064" width="12.140625" style="18" customWidth="1"/>
    <col min="15065" max="15065" width="57.85546875" style="18" customWidth="1"/>
    <col min="15066" max="15066" width="6.42578125" style="18" customWidth="1"/>
    <col min="15067" max="15067" width="9.85546875" style="18" customWidth="1"/>
    <col min="15068" max="15068" width="12.140625" style="18" customWidth="1"/>
    <col min="15069" max="15069" width="15.42578125" style="18" customWidth="1"/>
    <col min="15070" max="15070" width="4.140625" style="18" customWidth="1"/>
    <col min="15071" max="15319" width="13.140625" style="18"/>
    <col min="15320" max="15320" width="12.140625" style="18" customWidth="1"/>
    <col min="15321" max="15321" width="57.85546875" style="18" customWidth="1"/>
    <col min="15322" max="15322" width="6.42578125" style="18" customWidth="1"/>
    <col min="15323" max="15323" width="9.85546875" style="18" customWidth="1"/>
    <col min="15324" max="15324" width="12.140625" style="18" customWidth="1"/>
    <col min="15325" max="15325" width="15.42578125" style="18" customWidth="1"/>
    <col min="15326" max="15326" width="4.140625" style="18" customWidth="1"/>
    <col min="15327" max="15575" width="13.140625" style="18"/>
    <col min="15576" max="15576" width="12.140625" style="18" customWidth="1"/>
    <col min="15577" max="15577" width="57.85546875" style="18" customWidth="1"/>
    <col min="15578" max="15578" width="6.42578125" style="18" customWidth="1"/>
    <col min="15579" max="15579" width="9.85546875" style="18" customWidth="1"/>
    <col min="15580" max="15580" width="12.140625" style="18" customWidth="1"/>
    <col min="15581" max="15581" width="15.42578125" style="18" customWidth="1"/>
    <col min="15582" max="15582" width="4.140625" style="18" customWidth="1"/>
    <col min="15583" max="15831" width="13.140625" style="18"/>
    <col min="15832" max="15832" width="12.140625" style="18" customWidth="1"/>
    <col min="15833" max="15833" width="57.85546875" style="18" customWidth="1"/>
    <col min="15834" max="15834" width="6.42578125" style="18" customWidth="1"/>
    <col min="15835" max="15835" width="9.85546875" style="18" customWidth="1"/>
    <col min="15836" max="15836" width="12.140625" style="18" customWidth="1"/>
    <col min="15837" max="15837" width="15.42578125" style="18" customWidth="1"/>
    <col min="15838" max="15838" width="4.140625" style="18" customWidth="1"/>
    <col min="15839" max="16087" width="13.140625" style="18"/>
    <col min="16088" max="16088" width="12.140625" style="18" customWidth="1"/>
    <col min="16089" max="16089" width="57.85546875" style="18" customWidth="1"/>
    <col min="16090" max="16090" width="6.42578125" style="18" customWidth="1"/>
    <col min="16091" max="16091" width="9.85546875" style="18" customWidth="1"/>
    <col min="16092" max="16092" width="12.140625" style="18" customWidth="1"/>
    <col min="16093" max="16093" width="15.42578125" style="18" customWidth="1"/>
    <col min="16094" max="16094" width="4.140625" style="18" customWidth="1"/>
    <col min="16095" max="16384" width="13.140625" style="18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ht="33.950000000000003" customHeight="1" thickTop="1" thickBot="1" x14ac:dyDescent="0.3">
      <c r="A3" s="434" t="s">
        <v>321</v>
      </c>
      <c r="B3" s="435"/>
      <c r="C3" s="435"/>
      <c r="D3" s="435"/>
      <c r="E3" s="435"/>
      <c r="F3" s="436"/>
    </row>
    <row r="4" spans="1:6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6" ht="12" customHeight="1" thickTop="1" x14ac:dyDescent="0.2">
      <c r="A6" s="12"/>
      <c r="B6" s="13"/>
      <c r="C6" s="14"/>
      <c r="D6" s="15"/>
      <c r="E6" s="304"/>
      <c r="F6" s="102"/>
    </row>
    <row r="7" spans="1:6" ht="12" customHeight="1" x14ac:dyDescent="0.2">
      <c r="A7" s="87">
        <v>5.0999999999999996</v>
      </c>
      <c r="B7" s="20" t="s">
        <v>208</v>
      </c>
      <c r="C7" s="14"/>
      <c r="D7" s="15"/>
      <c r="E7" s="304"/>
      <c r="F7" s="102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24" x14ac:dyDescent="0.25">
      <c r="A10" s="21">
        <f>+A9+0.001</f>
        <v>5.1030000000000006</v>
      </c>
      <c r="B10" s="26" t="s">
        <v>24</v>
      </c>
      <c r="C10" s="14" t="s">
        <v>25</v>
      </c>
      <c r="D10" s="15"/>
      <c r="E10" s="27"/>
      <c r="F10" s="17"/>
    </row>
    <row r="11" spans="1:6" s="28" customFormat="1" ht="12" customHeight="1" x14ac:dyDescent="0.2">
      <c r="A11" s="21">
        <f>+A10+0.001</f>
        <v>5.104000000000001</v>
      </c>
      <c r="B11" s="26" t="s">
        <v>26</v>
      </c>
      <c r="C11" s="14"/>
      <c r="D11" s="15"/>
      <c r="E11" s="306"/>
      <c r="F11" s="102"/>
    </row>
    <row r="12" spans="1:6" s="28" customFormat="1" ht="12" customHeight="1" x14ac:dyDescent="0.2">
      <c r="A12" s="87"/>
      <c r="B12" s="30" t="s">
        <v>27</v>
      </c>
      <c r="C12" s="14" t="s">
        <v>25</v>
      </c>
      <c r="D12" s="15">
        <v>1</v>
      </c>
      <c r="E12" s="27"/>
      <c r="F12" s="102"/>
    </row>
    <row r="13" spans="1:6" s="28" customFormat="1" ht="12" customHeight="1" x14ac:dyDescent="0.2">
      <c r="A13" s="21"/>
      <c r="B13" s="30" t="s">
        <v>28</v>
      </c>
      <c r="C13" s="14" t="s">
        <v>25</v>
      </c>
      <c r="D13" s="15">
        <v>1</v>
      </c>
      <c r="E13" s="27"/>
      <c r="F13" s="102"/>
    </row>
    <row r="14" spans="1:6" ht="12" customHeight="1" x14ac:dyDescent="0.2">
      <c r="A14" s="32"/>
      <c r="B14" s="30"/>
      <c r="C14" s="14"/>
      <c r="D14" s="15"/>
      <c r="E14" s="304"/>
      <c r="F14" s="102"/>
    </row>
    <row r="15" spans="1:6" customFormat="1" ht="12" customHeight="1" x14ac:dyDescent="0.25">
      <c r="A15" s="33"/>
      <c r="B15" s="34" t="s">
        <v>29</v>
      </c>
      <c r="C15" s="35"/>
      <c r="D15" s="36"/>
      <c r="E15" s="306"/>
      <c r="F15" s="307"/>
    </row>
    <row r="16" spans="1:6" customFormat="1" ht="12" customHeight="1" x14ac:dyDescent="0.25">
      <c r="A16" s="33"/>
      <c r="B16" s="34" t="s">
        <v>30</v>
      </c>
      <c r="C16" s="35"/>
      <c r="D16" s="36"/>
      <c r="E16" s="306"/>
      <c r="F16" s="307"/>
    </row>
    <row r="17" spans="1:6" customFormat="1" ht="12" customHeight="1" x14ac:dyDescent="0.25">
      <c r="A17" s="33"/>
      <c r="B17" s="34" t="s">
        <v>31</v>
      </c>
      <c r="C17" s="35"/>
      <c r="D17" s="36"/>
      <c r="E17" s="306"/>
      <c r="F17" s="307"/>
    </row>
    <row r="18" spans="1:6" customFormat="1" ht="12" customHeight="1" x14ac:dyDescent="0.25">
      <c r="A18" s="33"/>
      <c r="B18" s="34" t="s">
        <v>32</v>
      </c>
      <c r="C18" s="39"/>
      <c r="D18" s="24"/>
      <c r="E18" s="27"/>
      <c r="F18" s="25"/>
    </row>
    <row r="19" spans="1:6" customFormat="1" ht="12" customHeight="1" x14ac:dyDescent="0.25">
      <c r="A19" s="33"/>
      <c r="B19" s="34" t="s">
        <v>33</v>
      </c>
      <c r="C19" s="35"/>
      <c r="D19" s="36"/>
      <c r="E19" s="306"/>
      <c r="F19" s="307"/>
    </row>
    <row r="20" spans="1:6" customFormat="1" ht="12" customHeight="1" x14ac:dyDescent="0.25">
      <c r="A20" s="33"/>
      <c r="B20" s="34" t="s">
        <v>34</v>
      </c>
      <c r="C20" s="35"/>
      <c r="D20" s="36"/>
      <c r="E20" s="306"/>
      <c r="F20" s="307"/>
    </row>
    <row r="21" spans="1:6" customFormat="1" ht="12" customHeight="1" x14ac:dyDescent="0.25">
      <c r="A21" s="33"/>
      <c r="B21" s="34" t="s">
        <v>35</v>
      </c>
      <c r="C21" s="35"/>
      <c r="D21" s="36"/>
      <c r="E21" s="306"/>
      <c r="F21" s="307"/>
    </row>
    <row r="22" spans="1:6" customFormat="1" ht="12" customHeight="1" x14ac:dyDescent="0.25">
      <c r="A22" s="33"/>
      <c r="B22" s="34" t="s">
        <v>36</v>
      </c>
      <c r="C22" s="35"/>
      <c r="D22" s="36"/>
      <c r="E22" s="306"/>
      <c r="F22" s="307"/>
    </row>
    <row r="23" spans="1:6" customFormat="1" ht="12" customHeight="1" x14ac:dyDescent="0.25">
      <c r="A23" s="33"/>
      <c r="B23" s="34" t="s">
        <v>37</v>
      </c>
      <c r="C23" s="35"/>
      <c r="D23" s="36"/>
      <c r="E23" s="306"/>
      <c r="F23" s="307"/>
    </row>
    <row r="24" spans="1:6" customFormat="1" ht="12" customHeight="1" x14ac:dyDescent="0.25">
      <c r="A24" s="33"/>
      <c r="B24" s="34" t="s">
        <v>38</v>
      </c>
      <c r="C24" s="35"/>
      <c r="D24" s="36"/>
      <c r="E24" s="306"/>
      <c r="F24" s="307"/>
    </row>
    <row r="25" spans="1:6" customFormat="1" ht="12" customHeight="1" x14ac:dyDescent="0.25">
      <c r="A25" s="33"/>
      <c r="B25" s="34" t="s">
        <v>39</v>
      </c>
      <c r="C25" s="35"/>
      <c r="D25" s="36"/>
      <c r="E25" s="306"/>
      <c r="F25" s="307"/>
    </row>
    <row r="26" spans="1:6" customFormat="1" ht="12" customHeight="1" x14ac:dyDescent="0.25">
      <c r="A26" s="33"/>
      <c r="B26" s="34" t="s">
        <v>40</v>
      </c>
      <c r="C26" s="35"/>
      <c r="D26" s="36"/>
      <c r="E26" s="306"/>
      <c r="F26" s="307"/>
    </row>
    <row r="27" spans="1:6" customFormat="1" ht="12" customHeight="1" x14ac:dyDescent="0.25">
      <c r="A27" s="33"/>
      <c r="B27" s="34" t="s">
        <v>41</v>
      </c>
      <c r="C27" s="35"/>
      <c r="D27" s="36"/>
      <c r="E27" s="306"/>
      <c r="F27" s="307"/>
    </row>
    <row r="28" spans="1:6" customFormat="1" ht="12" customHeight="1" x14ac:dyDescent="0.25">
      <c r="A28" s="33"/>
      <c r="B28" s="34" t="s">
        <v>42</v>
      </c>
      <c r="C28" s="35"/>
      <c r="D28" s="36"/>
      <c r="E28" s="306"/>
      <c r="F28" s="307"/>
    </row>
    <row r="29" spans="1:6" customFormat="1" ht="12" customHeight="1" x14ac:dyDescent="0.25">
      <c r="A29" s="33"/>
      <c r="B29" s="34" t="s">
        <v>43</v>
      </c>
      <c r="C29" s="35"/>
      <c r="D29" s="36"/>
      <c r="E29" s="306"/>
      <c r="F29" s="307"/>
    </row>
    <row r="30" spans="1:6" customFormat="1" ht="12" customHeight="1" x14ac:dyDescent="0.25">
      <c r="A30" s="33"/>
      <c r="B30" s="34" t="s">
        <v>44</v>
      </c>
      <c r="C30" s="35"/>
      <c r="D30" s="36"/>
      <c r="E30" s="306"/>
      <c r="F30" s="307"/>
    </row>
    <row r="31" spans="1:6" customFormat="1" ht="12" customHeight="1" x14ac:dyDescent="0.25">
      <c r="A31" s="33"/>
      <c r="B31" s="34" t="s">
        <v>45</v>
      </c>
      <c r="C31" s="35"/>
      <c r="D31" s="36"/>
      <c r="E31" s="306"/>
      <c r="F31" s="307"/>
    </row>
    <row r="32" spans="1:6" customFormat="1" ht="12" customHeight="1" x14ac:dyDescent="0.25">
      <c r="A32" s="33"/>
      <c r="B32" s="34" t="s">
        <v>46</v>
      </c>
      <c r="C32" s="35"/>
      <c r="D32" s="36"/>
      <c r="E32" s="306"/>
      <c r="F32" s="307"/>
    </row>
    <row r="33" spans="1:8" ht="12" customHeight="1" thickBot="1" x14ac:dyDescent="0.25">
      <c r="A33" s="273"/>
      <c r="B33" s="274"/>
      <c r="C33" s="41"/>
      <c r="D33" s="42"/>
      <c r="E33" s="308"/>
      <c r="F33" s="240"/>
    </row>
    <row r="34" spans="1:8" ht="27" customHeight="1" thickTop="1" thickBot="1" x14ac:dyDescent="0.3">
      <c r="A34" s="273"/>
      <c r="B34" s="309"/>
      <c r="C34" s="422" t="str">
        <f>B7</f>
        <v>TRAVAUX PRELIMINAIRE</v>
      </c>
      <c r="D34" s="423"/>
      <c r="E34" s="424"/>
      <c r="F34" s="310"/>
    </row>
    <row r="35" spans="1:8" ht="12" customHeight="1" thickTop="1" thickBot="1" x14ac:dyDescent="0.25">
      <c r="A35" s="273"/>
      <c r="B35" s="274"/>
      <c r="C35" s="48"/>
      <c r="D35" s="49"/>
      <c r="E35" s="311"/>
      <c r="F35" s="312"/>
    </row>
    <row r="36" spans="1:8" customFormat="1" ht="12" customHeight="1" thickTop="1" x14ac:dyDescent="0.25">
      <c r="A36" s="33"/>
      <c r="B36" s="378" t="s">
        <v>47</v>
      </c>
      <c r="C36" s="39"/>
      <c r="D36" s="24"/>
      <c r="E36" s="29"/>
      <c r="F36" s="31"/>
    </row>
    <row r="37" spans="1:8" customFormat="1" ht="12" customHeight="1" x14ac:dyDescent="0.25">
      <c r="A37" s="33"/>
      <c r="B37" s="379"/>
      <c r="C37" s="39"/>
      <c r="D37" s="24"/>
      <c r="E37" s="29"/>
      <c r="F37" s="31"/>
    </row>
    <row r="38" spans="1:8" customFormat="1" ht="12" customHeight="1" x14ac:dyDescent="0.25">
      <c r="A38" s="33"/>
      <c r="B38" s="379"/>
      <c r="C38" s="39"/>
      <c r="D38" s="24"/>
      <c r="E38" s="29"/>
      <c r="F38" s="31"/>
    </row>
    <row r="39" spans="1:8" customFormat="1" ht="12" customHeight="1" x14ac:dyDescent="0.25">
      <c r="A39" s="33" t="s">
        <v>10</v>
      </c>
      <c r="B39" s="379"/>
      <c r="C39" s="39"/>
      <c r="D39" s="24"/>
      <c r="E39" s="29"/>
      <c r="F39" s="31"/>
    </row>
    <row r="40" spans="1:8" customFormat="1" ht="12" customHeight="1" thickBot="1" x14ac:dyDescent="0.3">
      <c r="A40" s="33"/>
      <c r="B40" s="380"/>
      <c r="C40" s="39"/>
      <c r="D40" s="24"/>
      <c r="E40" s="29"/>
      <c r="F40" s="31"/>
    </row>
    <row r="41" spans="1:8" ht="12" customHeight="1" thickTop="1" x14ac:dyDescent="0.25">
      <c r="A41" s="273"/>
      <c r="B41" s="274"/>
      <c r="C41" s="14"/>
      <c r="D41" s="15"/>
      <c r="E41" s="304"/>
      <c r="F41" s="17"/>
    </row>
    <row r="42" spans="1:8" s="28" customFormat="1" ht="12.75" x14ac:dyDescent="0.2">
      <c r="A42" s="12">
        <f>A7+0.1</f>
        <v>5.1999999999999993</v>
      </c>
      <c r="B42" s="20" t="s">
        <v>126</v>
      </c>
      <c r="C42" s="54"/>
      <c r="D42" s="15"/>
      <c r="E42" s="304"/>
      <c r="F42" s="102"/>
    </row>
    <row r="43" spans="1:8" s="57" customFormat="1" ht="12" customHeight="1" x14ac:dyDescent="0.2">
      <c r="A43" s="60">
        <v>5.202</v>
      </c>
      <c r="B43" s="40" t="s">
        <v>62</v>
      </c>
      <c r="C43" s="14"/>
      <c r="D43" s="15"/>
      <c r="E43" s="304"/>
      <c r="F43" s="102"/>
    </row>
    <row r="44" spans="1:8" s="57" customFormat="1" ht="12" customHeight="1" x14ac:dyDescent="0.2">
      <c r="A44" s="60"/>
      <c r="B44" s="26" t="s">
        <v>63</v>
      </c>
      <c r="C44" s="14"/>
      <c r="D44" s="15"/>
      <c r="E44" s="304"/>
      <c r="F44" s="102"/>
    </row>
    <row r="45" spans="1:8" s="57" customFormat="1" ht="12" customHeight="1" x14ac:dyDescent="0.2">
      <c r="A45" s="60"/>
      <c r="B45" s="30" t="s">
        <v>324</v>
      </c>
      <c r="C45" s="14" t="s">
        <v>25</v>
      </c>
      <c r="D45" s="15">
        <v>1</v>
      </c>
      <c r="E45" s="27"/>
      <c r="F45" s="102"/>
    </row>
    <row r="46" spans="1:8" s="57" customFormat="1" ht="12" customHeight="1" x14ac:dyDescent="0.2">
      <c r="A46" s="60"/>
      <c r="B46" s="30"/>
      <c r="C46" s="14"/>
      <c r="D46" s="15"/>
      <c r="E46" s="304"/>
      <c r="F46" s="102"/>
    </row>
    <row r="47" spans="1:8" s="57" customFormat="1" ht="12" customHeight="1" x14ac:dyDescent="0.2">
      <c r="A47" s="60">
        <v>5.2050000000000001</v>
      </c>
      <c r="B47" s="40" t="s">
        <v>74</v>
      </c>
      <c r="C47" s="14"/>
      <c r="D47" s="15"/>
      <c r="E47" s="304"/>
      <c r="F47" s="102"/>
      <c r="H47" s="58"/>
    </row>
    <row r="48" spans="1:8" s="57" customFormat="1" ht="12" customHeight="1" x14ac:dyDescent="0.2">
      <c r="A48" s="60"/>
      <c r="B48" s="26" t="s">
        <v>75</v>
      </c>
      <c r="C48" s="14"/>
      <c r="D48" s="15"/>
      <c r="E48" s="304"/>
      <c r="F48" s="102"/>
      <c r="H48" s="59"/>
    </row>
    <row r="49" spans="1:9" s="57" customFormat="1" ht="15" x14ac:dyDescent="0.2">
      <c r="A49" s="98"/>
      <c r="B49" s="30" t="s">
        <v>76</v>
      </c>
      <c r="C49" s="14" t="s">
        <v>3</v>
      </c>
      <c r="D49" s="15">
        <f>SUM(D60:D60)</f>
        <v>1</v>
      </c>
      <c r="E49" s="27"/>
      <c r="F49" s="102"/>
      <c r="H49" s="58"/>
    </row>
    <row r="50" spans="1:9" s="57" customFormat="1" ht="15" x14ac:dyDescent="0.2">
      <c r="A50" s="98"/>
      <c r="B50" s="30" t="s">
        <v>77</v>
      </c>
      <c r="C50" s="14" t="s">
        <v>3</v>
      </c>
      <c r="D50" s="15">
        <f>(D55+D57*4)/8</f>
        <v>0.625</v>
      </c>
      <c r="E50" s="27"/>
      <c r="F50" s="102"/>
      <c r="H50" s="58"/>
    </row>
    <row r="51" spans="1:9" s="55" customFormat="1" ht="12" customHeight="1" x14ac:dyDescent="0.2">
      <c r="A51" s="99"/>
      <c r="B51" s="30"/>
      <c r="C51" s="14"/>
      <c r="D51" s="15"/>
      <c r="E51" s="304"/>
      <c r="F51" s="102"/>
    </row>
    <row r="52" spans="1:9" s="55" customFormat="1" ht="12" customHeight="1" x14ac:dyDescent="0.2">
      <c r="A52" s="60">
        <f>A47+0.001</f>
        <v>5.2060000000000004</v>
      </c>
      <c r="B52" s="40" t="s">
        <v>86</v>
      </c>
      <c r="C52" s="14"/>
      <c r="D52" s="15"/>
      <c r="E52" s="304"/>
      <c r="F52" s="102"/>
    </row>
    <row r="53" spans="1:9" s="55" customFormat="1" ht="12" customHeight="1" x14ac:dyDescent="0.2">
      <c r="A53" s="60"/>
      <c r="B53" s="26" t="s">
        <v>87</v>
      </c>
      <c r="C53" s="14"/>
      <c r="D53" s="15"/>
      <c r="E53" s="304"/>
      <c r="F53" s="102"/>
    </row>
    <row r="54" spans="1:9" s="55" customFormat="1" ht="12" customHeight="1" x14ac:dyDescent="0.2">
      <c r="A54" s="60"/>
      <c r="B54" s="30" t="s">
        <v>88</v>
      </c>
      <c r="C54" s="14" t="s">
        <v>3</v>
      </c>
      <c r="D54" s="15">
        <v>1</v>
      </c>
      <c r="E54" s="27"/>
      <c r="F54" s="102"/>
    </row>
    <row r="55" spans="1:9" s="57" customFormat="1" ht="12" customHeight="1" x14ac:dyDescent="0.2">
      <c r="A55" s="60"/>
      <c r="B55" s="30" t="s">
        <v>89</v>
      </c>
      <c r="C55" s="14" t="s">
        <v>3</v>
      </c>
      <c r="D55" s="15">
        <v>1</v>
      </c>
      <c r="E55" s="27"/>
      <c r="F55" s="102"/>
      <c r="H55" s="58"/>
      <c r="I55" s="132"/>
    </row>
    <row r="56" spans="1:9" s="57" customFormat="1" ht="12" customHeight="1" x14ac:dyDescent="0.2">
      <c r="A56" s="60"/>
      <c r="B56" s="26" t="s">
        <v>92</v>
      </c>
      <c r="C56" s="14"/>
      <c r="D56" s="15"/>
      <c r="E56" s="304"/>
      <c r="F56" s="102"/>
      <c r="H56" s="58"/>
    </row>
    <row r="57" spans="1:9" s="57" customFormat="1" ht="12" customHeight="1" thickBot="1" x14ac:dyDescent="0.25">
      <c r="A57" s="69"/>
      <c r="B57" s="90" t="s">
        <v>93</v>
      </c>
      <c r="C57" s="41" t="s">
        <v>3</v>
      </c>
      <c r="D57" s="42">
        <v>1</v>
      </c>
      <c r="E57" s="91"/>
      <c r="F57" s="240"/>
      <c r="H57" s="58"/>
    </row>
    <row r="58" spans="1:9" s="57" customFormat="1" ht="12" customHeight="1" thickTop="1" x14ac:dyDescent="0.2">
      <c r="A58" s="99"/>
      <c r="B58" s="178"/>
      <c r="C58" s="157"/>
      <c r="D58" s="163"/>
      <c r="E58" s="205"/>
      <c r="F58" s="241"/>
      <c r="H58" s="58"/>
    </row>
    <row r="59" spans="1:9" s="57" customFormat="1" ht="12" customHeight="1" x14ac:dyDescent="0.2">
      <c r="A59" s="60">
        <f>A52+0.001</f>
        <v>5.2070000000000007</v>
      </c>
      <c r="B59" s="40" t="s">
        <v>97</v>
      </c>
      <c r="C59" s="14"/>
      <c r="D59" s="15"/>
      <c r="E59" s="304"/>
      <c r="F59" s="102"/>
      <c r="H59" s="59"/>
    </row>
    <row r="60" spans="1:9" s="28" customFormat="1" ht="12" customHeight="1" x14ac:dyDescent="0.2">
      <c r="A60" s="60"/>
      <c r="B60" s="26" t="s">
        <v>99</v>
      </c>
      <c r="C60" s="14" t="s">
        <v>3</v>
      </c>
      <c r="D60" s="15">
        <v>1</v>
      </c>
      <c r="E60" s="27"/>
      <c r="F60" s="102"/>
    </row>
    <row r="61" spans="1:9" s="55" customFormat="1" ht="12" customHeight="1" thickBot="1" x14ac:dyDescent="0.25">
      <c r="A61" s="107"/>
      <c r="B61" s="26"/>
      <c r="C61" s="14"/>
      <c r="D61" s="15"/>
      <c r="E61" s="304"/>
      <c r="F61" s="102"/>
    </row>
    <row r="62" spans="1:9" s="57" customFormat="1" ht="27" customHeight="1" thickTop="1" thickBot="1" x14ac:dyDescent="0.3">
      <c r="A62" s="60"/>
      <c r="B62" s="313"/>
      <c r="C62" s="425" t="str">
        <f>B42</f>
        <v>DESCRIPTION DES TRAVAUX COURANT FORT</v>
      </c>
      <c r="D62" s="426"/>
      <c r="E62" s="427"/>
      <c r="F62" s="310"/>
      <c r="H62" s="58"/>
    </row>
    <row r="63" spans="1:9" s="57" customFormat="1" ht="12" customHeight="1" thickTop="1" x14ac:dyDescent="0.2">
      <c r="A63" s="60"/>
      <c r="B63" s="40"/>
      <c r="C63" s="48"/>
      <c r="D63" s="49"/>
      <c r="E63" s="311"/>
      <c r="F63" s="312"/>
      <c r="H63" s="58"/>
    </row>
    <row r="64" spans="1:9" s="28" customFormat="1" ht="12.75" x14ac:dyDescent="0.2">
      <c r="A64" s="12">
        <f>A42+0.1</f>
        <v>5.2999999999999989</v>
      </c>
      <c r="B64" s="189" t="s">
        <v>126</v>
      </c>
      <c r="C64" s="14"/>
      <c r="D64" s="15"/>
      <c r="E64" s="304"/>
      <c r="F64" s="102"/>
    </row>
    <row r="65" spans="1:8" s="28" customFormat="1" ht="12" customHeight="1" x14ac:dyDescent="0.2">
      <c r="A65" s="60">
        <f>A64+0.001</f>
        <v>5.3009999999999993</v>
      </c>
      <c r="B65" s="40" t="s">
        <v>150</v>
      </c>
      <c r="C65" s="14"/>
      <c r="D65" s="15"/>
      <c r="E65" s="304"/>
      <c r="F65" s="102"/>
    </row>
    <row r="66" spans="1:8" s="28" customFormat="1" ht="24" x14ac:dyDescent="0.2">
      <c r="A66" s="60"/>
      <c r="B66" s="26" t="s">
        <v>151</v>
      </c>
      <c r="C66" s="14"/>
      <c r="D66" s="15"/>
      <c r="E66" s="304"/>
      <c r="F66" s="102"/>
    </row>
    <row r="67" spans="1:8" s="57" customFormat="1" ht="15" x14ac:dyDescent="0.2">
      <c r="A67" s="60"/>
      <c r="B67" s="30" t="s">
        <v>325</v>
      </c>
      <c r="C67" s="14" t="s">
        <v>25</v>
      </c>
      <c r="D67" s="15">
        <v>1</v>
      </c>
      <c r="E67" s="27"/>
      <c r="F67" s="102"/>
    </row>
    <row r="68" spans="1:8" s="28" customFormat="1" ht="12" customHeight="1" x14ac:dyDescent="0.2">
      <c r="A68" s="98"/>
      <c r="B68" s="26"/>
      <c r="C68" s="14"/>
      <c r="D68" s="15"/>
      <c r="E68" s="304"/>
      <c r="F68" s="102"/>
    </row>
    <row r="69" spans="1:8" s="28" customFormat="1" ht="12" customHeight="1" x14ac:dyDescent="0.2">
      <c r="A69" s="60">
        <f>A65+0.001</f>
        <v>5.3019999999999996</v>
      </c>
      <c r="B69" s="40" t="s">
        <v>57</v>
      </c>
      <c r="C69" s="14"/>
      <c r="D69" s="15"/>
      <c r="E69" s="304"/>
      <c r="F69" s="102"/>
    </row>
    <row r="70" spans="1:8" s="55" customFormat="1" ht="12" customHeight="1" x14ac:dyDescent="0.2">
      <c r="A70" s="60"/>
      <c r="B70" s="26" t="s">
        <v>110</v>
      </c>
      <c r="C70" s="14" t="s">
        <v>3</v>
      </c>
      <c r="D70" s="15">
        <v>2</v>
      </c>
      <c r="E70" s="27"/>
      <c r="F70" s="102"/>
    </row>
    <row r="71" spans="1:8" s="55" customFormat="1" ht="12" customHeight="1" x14ac:dyDescent="0.2">
      <c r="A71" s="60"/>
      <c r="B71" s="26" t="s">
        <v>111</v>
      </c>
      <c r="C71" s="14" t="s">
        <v>3</v>
      </c>
      <c r="D71" s="15">
        <v>2</v>
      </c>
      <c r="E71" s="27"/>
      <c r="F71" s="102"/>
    </row>
    <row r="72" spans="1:8" s="55" customFormat="1" ht="12" customHeight="1" x14ac:dyDescent="0.2">
      <c r="A72" s="60"/>
      <c r="B72" s="26" t="s">
        <v>112</v>
      </c>
      <c r="C72" s="14"/>
      <c r="D72" s="15"/>
      <c r="E72" s="304"/>
      <c r="F72" s="102"/>
    </row>
    <row r="73" spans="1:8" s="57" customFormat="1" ht="12" customHeight="1" x14ac:dyDescent="0.2">
      <c r="A73" s="60"/>
      <c r="B73" s="30" t="s">
        <v>113</v>
      </c>
      <c r="C73" s="14" t="s">
        <v>3</v>
      </c>
      <c r="D73" s="15">
        <v>2</v>
      </c>
      <c r="E73" s="27"/>
      <c r="F73" s="102"/>
      <c r="H73" s="59"/>
    </row>
    <row r="74" spans="1:8" s="57" customFormat="1" ht="12" customHeight="1" x14ac:dyDescent="0.2">
      <c r="A74" s="60"/>
      <c r="B74" s="26"/>
      <c r="C74" s="14"/>
      <c r="D74" s="15"/>
      <c r="E74" s="304"/>
      <c r="F74" s="102"/>
      <c r="H74" s="58"/>
    </row>
    <row r="75" spans="1:8" s="57" customFormat="1" ht="12" customHeight="1" x14ac:dyDescent="0.2">
      <c r="A75" s="60">
        <f>A69+0.001</f>
        <v>5.3029999999999999</v>
      </c>
      <c r="B75" s="13" t="s">
        <v>114</v>
      </c>
      <c r="C75" s="54"/>
      <c r="D75" s="92"/>
      <c r="E75" s="304"/>
      <c r="F75" s="241"/>
      <c r="H75" s="59"/>
    </row>
    <row r="76" spans="1:8" s="57" customFormat="1" ht="12" customHeight="1" x14ac:dyDescent="0.2">
      <c r="A76" s="60"/>
      <c r="B76" s="26" t="s">
        <v>158</v>
      </c>
      <c r="C76" s="14" t="s">
        <v>3</v>
      </c>
      <c r="D76" s="15">
        <v>2</v>
      </c>
      <c r="E76" s="27"/>
      <c r="F76" s="102"/>
      <c r="H76" s="59"/>
    </row>
    <row r="77" spans="1:8" s="57" customFormat="1" ht="12" customHeight="1" thickBot="1" x14ac:dyDescent="0.25">
      <c r="A77" s="60"/>
      <c r="B77" s="26"/>
      <c r="C77" s="14"/>
      <c r="D77" s="15"/>
      <c r="E77" s="304"/>
      <c r="F77" s="102"/>
      <c r="H77" s="58"/>
    </row>
    <row r="78" spans="1:8" s="57" customFormat="1" ht="27" customHeight="1" thickTop="1" thickBot="1" x14ac:dyDescent="0.3">
      <c r="A78" s="60"/>
      <c r="B78" s="26"/>
      <c r="C78" s="381" t="str">
        <f>B64</f>
        <v>DESCRIPTION DES TRAVAUX COURANT FORT</v>
      </c>
      <c r="D78" s="382"/>
      <c r="E78" s="383"/>
      <c r="F78" s="310"/>
      <c r="H78" s="58"/>
    </row>
    <row r="79" spans="1:8" ht="12" customHeight="1" thickTop="1" thickBot="1" x14ac:dyDescent="0.3">
      <c r="A79" s="60"/>
      <c r="B79" s="26"/>
      <c r="C79" s="230"/>
      <c r="D79" s="231"/>
      <c r="E79" s="314"/>
      <c r="F79" s="315"/>
    </row>
    <row r="80" spans="1:8" ht="30" customHeight="1" thickTop="1" thickBot="1" x14ac:dyDescent="0.3">
      <c r="A80" s="428" t="s">
        <v>4</v>
      </c>
      <c r="B80" s="429"/>
      <c r="C80" s="429"/>
      <c r="D80" s="429"/>
      <c r="E80" s="430"/>
      <c r="F80" s="287"/>
    </row>
    <row r="81" spans="1:8" ht="12" customHeight="1" thickTop="1" x14ac:dyDescent="0.25">
      <c r="E81" s="316"/>
      <c r="F81" s="288"/>
      <c r="H81" s="28"/>
    </row>
    <row r="82" spans="1:8" ht="12" customHeight="1" x14ac:dyDescent="0.25">
      <c r="E82" s="316"/>
      <c r="F82" s="288"/>
      <c r="H82" s="28"/>
    </row>
    <row r="83" spans="1:8" ht="12.75" x14ac:dyDescent="0.25">
      <c r="A83" s="2" t="s">
        <v>12</v>
      </c>
      <c r="E83" s="316"/>
      <c r="F83" s="288"/>
      <c r="H83" s="28"/>
    </row>
    <row r="84" spans="1:8" x14ac:dyDescent="0.25">
      <c r="E84" s="316"/>
      <c r="F84" s="288"/>
    </row>
    <row r="85" spans="1:8" x14ac:dyDescent="0.25">
      <c r="E85" s="316"/>
      <c r="F85" s="288"/>
    </row>
    <row r="86" spans="1:8" x14ac:dyDescent="0.25">
      <c r="E86" s="316"/>
      <c r="F86" s="288"/>
    </row>
    <row r="87" spans="1:8" x14ac:dyDescent="0.25">
      <c r="E87" s="316"/>
      <c r="F87" s="288"/>
    </row>
    <row r="88" spans="1:8" x14ac:dyDescent="0.25">
      <c r="E88" s="316"/>
      <c r="F88" s="288"/>
    </row>
    <row r="89" spans="1:8" x14ac:dyDescent="0.25">
      <c r="E89" s="316"/>
      <c r="F89" s="288"/>
    </row>
    <row r="90" spans="1:8" x14ac:dyDescent="0.25">
      <c r="E90" s="316"/>
      <c r="F90" s="288"/>
    </row>
    <row r="91" spans="1:8" x14ac:dyDescent="0.25">
      <c r="E91" s="316"/>
      <c r="F91" s="288"/>
    </row>
    <row r="92" spans="1:8" x14ac:dyDescent="0.25">
      <c r="E92" s="316"/>
      <c r="F92" s="288"/>
    </row>
    <row r="93" spans="1:8" x14ac:dyDescent="0.25">
      <c r="E93" s="316"/>
      <c r="F93" s="288"/>
    </row>
    <row r="94" spans="1:8" x14ac:dyDescent="0.25">
      <c r="E94" s="316"/>
      <c r="F94" s="288"/>
    </row>
    <row r="95" spans="1:8" x14ac:dyDescent="0.25">
      <c r="E95" s="316"/>
      <c r="F95" s="288"/>
    </row>
    <row r="96" spans="1:8" x14ac:dyDescent="0.25">
      <c r="E96" s="316"/>
      <c r="F96" s="288"/>
    </row>
    <row r="97" spans="5:6" x14ac:dyDescent="0.25">
      <c r="E97" s="316"/>
      <c r="F97" s="288"/>
    </row>
    <row r="98" spans="5:6" x14ac:dyDescent="0.25">
      <c r="E98" s="316"/>
      <c r="F98" s="288"/>
    </row>
    <row r="99" spans="5:6" x14ac:dyDescent="0.25">
      <c r="E99" s="316"/>
      <c r="F99" s="288"/>
    </row>
    <row r="100" spans="5:6" x14ac:dyDescent="0.25">
      <c r="E100" s="316"/>
      <c r="F100" s="288"/>
    </row>
    <row r="101" spans="5:6" x14ac:dyDescent="0.25">
      <c r="E101" s="316"/>
      <c r="F101" s="288"/>
    </row>
    <row r="102" spans="5:6" x14ac:dyDescent="0.25">
      <c r="E102" s="316"/>
      <c r="F102" s="288"/>
    </row>
    <row r="103" spans="5:6" x14ac:dyDescent="0.25">
      <c r="E103" s="316"/>
      <c r="F103" s="288"/>
    </row>
    <row r="104" spans="5:6" x14ac:dyDescent="0.25">
      <c r="E104" s="316"/>
      <c r="F104" s="288"/>
    </row>
    <row r="105" spans="5:6" x14ac:dyDescent="0.25">
      <c r="E105" s="316"/>
      <c r="F105" s="288"/>
    </row>
    <row r="106" spans="5:6" x14ac:dyDescent="0.25">
      <c r="E106" s="316"/>
      <c r="F106" s="288"/>
    </row>
    <row r="107" spans="5:6" x14ac:dyDescent="0.25">
      <c r="E107" s="316"/>
      <c r="F107" s="288"/>
    </row>
    <row r="108" spans="5:6" x14ac:dyDescent="0.25">
      <c r="E108" s="316"/>
      <c r="F108" s="288"/>
    </row>
    <row r="109" spans="5:6" x14ac:dyDescent="0.25">
      <c r="E109" s="316"/>
      <c r="F109" s="288"/>
    </row>
    <row r="110" spans="5:6" x14ac:dyDescent="0.25">
      <c r="E110" s="316"/>
      <c r="F110" s="288"/>
    </row>
    <row r="111" spans="5:6" x14ac:dyDescent="0.25">
      <c r="E111" s="316"/>
      <c r="F111" s="288"/>
    </row>
    <row r="112" spans="5:6" x14ac:dyDescent="0.25">
      <c r="F112" s="84"/>
    </row>
    <row r="113" spans="6:6" x14ac:dyDescent="0.25">
      <c r="F113" s="84"/>
    </row>
    <row r="114" spans="6:6" x14ac:dyDescent="0.25">
      <c r="F114" s="84"/>
    </row>
    <row r="115" spans="6:6" x14ac:dyDescent="0.25">
      <c r="F115" s="84"/>
    </row>
    <row r="116" spans="6:6" x14ac:dyDescent="0.25">
      <c r="F116" s="84"/>
    </row>
    <row r="117" spans="6:6" x14ac:dyDescent="0.25">
      <c r="F117" s="84"/>
    </row>
    <row r="118" spans="6:6" x14ac:dyDescent="0.25">
      <c r="F118" s="84"/>
    </row>
    <row r="119" spans="6:6" x14ac:dyDescent="0.25">
      <c r="F119" s="84"/>
    </row>
    <row r="120" spans="6:6" x14ac:dyDescent="0.25">
      <c r="F120" s="84"/>
    </row>
    <row r="121" spans="6:6" x14ac:dyDescent="0.25">
      <c r="F121" s="84"/>
    </row>
    <row r="122" spans="6:6" x14ac:dyDescent="0.25">
      <c r="F122" s="84"/>
    </row>
    <row r="123" spans="6:6" x14ac:dyDescent="0.25">
      <c r="F123" s="84"/>
    </row>
    <row r="124" spans="6:6" x14ac:dyDescent="0.25">
      <c r="F124" s="84"/>
    </row>
    <row r="125" spans="6:6" x14ac:dyDescent="0.25">
      <c r="F125" s="84"/>
    </row>
    <row r="126" spans="6:6" x14ac:dyDescent="0.25">
      <c r="F126" s="84"/>
    </row>
    <row r="127" spans="6:6" x14ac:dyDescent="0.25">
      <c r="F127" s="84"/>
    </row>
    <row r="128" spans="6:6" x14ac:dyDescent="0.25">
      <c r="F128" s="84"/>
    </row>
    <row r="129" spans="6:6" x14ac:dyDescent="0.25">
      <c r="F129" s="84"/>
    </row>
    <row r="130" spans="6:6" x14ac:dyDescent="0.25">
      <c r="F130" s="84"/>
    </row>
    <row r="131" spans="6:6" x14ac:dyDescent="0.25">
      <c r="F131" s="84"/>
    </row>
    <row r="132" spans="6:6" x14ac:dyDescent="0.25">
      <c r="F132" s="84"/>
    </row>
    <row r="133" spans="6:6" x14ac:dyDescent="0.25">
      <c r="F133" s="84"/>
    </row>
    <row r="134" spans="6:6" x14ac:dyDescent="0.25">
      <c r="F134" s="84"/>
    </row>
    <row r="135" spans="6:6" x14ac:dyDescent="0.25">
      <c r="F135" s="84"/>
    </row>
    <row r="136" spans="6:6" x14ac:dyDescent="0.25">
      <c r="F136" s="84"/>
    </row>
    <row r="137" spans="6:6" x14ac:dyDescent="0.25">
      <c r="F137" s="84"/>
    </row>
    <row r="138" spans="6:6" x14ac:dyDescent="0.25">
      <c r="F138" s="84"/>
    </row>
    <row r="139" spans="6:6" x14ac:dyDescent="0.25">
      <c r="F139" s="84"/>
    </row>
    <row r="140" spans="6:6" x14ac:dyDescent="0.25">
      <c r="F140" s="84"/>
    </row>
    <row r="141" spans="6:6" x14ac:dyDescent="0.25">
      <c r="F141" s="84"/>
    </row>
    <row r="142" spans="6:6" x14ac:dyDescent="0.25">
      <c r="F142" s="84"/>
    </row>
    <row r="143" spans="6:6" x14ac:dyDescent="0.25">
      <c r="F143" s="84"/>
    </row>
    <row r="144" spans="6:6" x14ac:dyDescent="0.25">
      <c r="F144" s="84"/>
    </row>
    <row r="145" spans="6:6" x14ac:dyDescent="0.25">
      <c r="F145" s="84"/>
    </row>
    <row r="146" spans="6:6" x14ac:dyDescent="0.25">
      <c r="F146" s="84"/>
    </row>
    <row r="147" spans="6:6" x14ac:dyDescent="0.25">
      <c r="F147" s="84"/>
    </row>
    <row r="148" spans="6:6" x14ac:dyDescent="0.25">
      <c r="F148" s="84"/>
    </row>
    <row r="149" spans="6:6" x14ac:dyDescent="0.25">
      <c r="F149" s="84"/>
    </row>
    <row r="150" spans="6:6" x14ac:dyDescent="0.25">
      <c r="F150" s="84"/>
    </row>
    <row r="151" spans="6:6" x14ac:dyDescent="0.25">
      <c r="F151" s="84"/>
    </row>
    <row r="152" spans="6:6" x14ac:dyDescent="0.25">
      <c r="F152" s="84"/>
    </row>
    <row r="153" spans="6:6" x14ac:dyDescent="0.25">
      <c r="F153" s="84"/>
    </row>
    <row r="154" spans="6:6" x14ac:dyDescent="0.25">
      <c r="F154" s="84"/>
    </row>
    <row r="155" spans="6:6" x14ac:dyDescent="0.25">
      <c r="F155" s="84"/>
    </row>
    <row r="156" spans="6:6" x14ac:dyDescent="0.25">
      <c r="F156" s="84"/>
    </row>
    <row r="157" spans="6:6" x14ac:dyDescent="0.25">
      <c r="F157" s="84"/>
    </row>
    <row r="158" spans="6:6" x14ac:dyDescent="0.25">
      <c r="F158" s="84"/>
    </row>
    <row r="159" spans="6:6" x14ac:dyDescent="0.25">
      <c r="F159" s="84"/>
    </row>
    <row r="160" spans="6:6" x14ac:dyDescent="0.25">
      <c r="F160" s="84"/>
    </row>
    <row r="161" spans="6:6" x14ac:dyDescent="0.25">
      <c r="F161" s="84"/>
    </row>
    <row r="162" spans="6:6" x14ac:dyDescent="0.25">
      <c r="F162" s="84"/>
    </row>
    <row r="163" spans="6:6" x14ac:dyDescent="0.25">
      <c r="F163" s="84"/>
    </row>
    <row r="164" spans="6:6" x14ac:dyDescent="0.25">
      <c r="F164" s="84"/>
    </row>
    <row r="165" spans="6:6" x14ac:dyDescent="0.25">
      <c r="F165" s="84"/>
    </row>
    <row r="166" spans="6:6" x14ac:dyDescent="0.25">
      <c r="F166" s="84"/>
    </row>
    <row r="167" spans="6:6" x14ac:dyDescent="0.25">
      <c r="F167" s="84"/>
    </row>
    <row r="168" spans="6:6" x14ac:dyDescent="0.25">
      <c r="F168" s="84"/>
    </row>
    <row r="169" spans="6:6" x14ac:dyDescent="0.25">
      <c r="F169" s="84"/>
    </row>
    <row r="170" spans="6:6" x14ac:dyDescent="0.25">
      <c r="F170" s="84"/>
    </row>
    <row r="171" spans="6:6" x14ac:dyDescent="0.25">
      <c r="F171" s="84"/>
    </row>
    <row r="172" spans="6:6" x14ac:dyDescent="0.25">
      <c r="F172" s="84"/>
    </row>
    <row r="173" spans="6:6" x14ac:dyDescent="0.25">
      <c r="F173" s="84"/>
    </row>
    <row r="174" spans="6:6" x14ac:dyDescent="0.25">
      <c r="F174" s="84"/>
    </row>
    <row r="175" spans="6:6" x14ac:dyDescent="0.25">
      <c r="F175" s="84"/>
    </row>
    <row r="176" spans="6:6" x14ac:dyDescent="0.25">
      <c r="F176" s="84"/>
    </row>
    <row r="177" spans="6:6" x14ac:dyDescent="0.25">
      <c r="F177" s="84"/>
    </row>
    <row r="178" spans="6:6" x14ac:dyDescent="0.25">
      <c r="F178" s="84"/>
    </row>
    <row r="179" spans="6:6" x14ac:dyDescent="0.25">
      <c r="F179" s="84"/>
    </row>
    <row r="180" spans="6:6" x14ac:dyDescent="0.25">
      <c r="F180" s="84"/>
    </row>
    <row r="181" spans="6:6" x14ac:dyDescent="0.25">
      <c r="F181" s="84"/>
    </row>
    <row r="182" spans="6:6" x14ac:dyDescent="0.25">
      <c r="F182" s="84"/>
    </row>
    <row r="183" spans="6:6" x14ac:dyDescent="0.25">
      <c r="F183" s="84"/>
    </row>
    <row r="184" spans="6:6" x14ac:dyDescent="0.25">
      <c r="F184" s="84"/>
    </row>
    <row r="185" spans="6:6" x14ac:dyDescent="0.25">
      <c r="F185" s="84"/>
    </row>
    <row r="186" spans="6:6" x14ac:dyDescent="0.25">
      <c r="F186" s="84"/>
    </row>
    <row r="187" spans="6:6" x14ac:dyDescent="0.25">
      <c r="F187" s="84"/>
    </row>
    <row r="188" spans="6:6" x14ac:dyDescent="0.25">
      <c r="F188" s="84"/>
    </row>
    <row r="189" spans="6:6" x14ac:dyDescent="0.25">
      <c r="F189" s="84"/>
    </row>
    <row r="190" spans="6:6" x14ac:dyDescent="0.25">
      <c r="F190" s="84"/>
    </row>
    <row r="191" spans="6:6" x14ac:dyDescent="0.25">
      <c r="F191" s="84"/>
    </row>
    <row r="192" spans="6:6" x14ac:dyDescent="0.25">
      <c r="F192" s="84"/>
    </row>
    <row r="193" spans="6:6" x14ac:dyDescent="0.25">
      <c r="F193" s="84"/>
    </row>
    <row r="194" spans="6:6" x14ac:dyDescent="0.25">
      <c r="F194" s="84"/>
    </row>
    <row r="195" spans="6:6" x14ac:dyDescent="0.25">
      <c r="F195" s="84"/>
    </row>
    <row r="196" spans="6:6" x14ac:dyDescent="0.25">
      <c r="F196" s="84"/>
    </row>
    <row r="197" spans="6:6" x14ac:dyDescent="0.25">
      <c r="F197" s="84"/>
    </row>
    <row r="198" spans="6:6" x14ac:dyDescent="0.25">
      <c r="F198" s="84"/>
    </row>
    <row r="199" spans="6:6" x14ac:dyDescent="0.25">
      <c r="F199" s="84"/>
    </row>
    <row r="200" spans="6:6" x14ac:dyDescent="0.25">
      <c r="F200" s="84"/>
    </row>
    <row r="201" spans="6:6" x14ac:dyDescent="0.25">
      <c r="F201" s="84"/>
    </row>
    <row r="202" spans="6:6" x14ac:dyDescent="0.25">
      <c r="F202" s="84"/>
    </row>
    <row r="203" spans="6:6" x14ac:dyDescent="0.25">
      <c r="F203" s="84"/>
    </row>
    <row r="204" spans="6:6" x14ac:dyDescent="0.25">
      <c r="F204" s="84"/>
    </row>
    <row r="205" spans="6:6" x14ac:dyDescent="0.25">
      <c r="F205" s="84"/>
    </row>
    <row r="206" spans="6:6" x14ac:dyDescent="0.25">
      <c r="F206" s="84"/>
    </row>
    <row r="207" spans="6:6" x14ac:dyDescent="0.25">
      <c r="F207" s="84"/>
    </row>
    <row r="208" spans="6:6" x14ac:dyDescent="0.25">
      <c r="F208" s="84"/>
    </row>
    <row r="209" spans="6:6" x14ac:dyDescent="0.25">
      <c r="F209" s="84"/>
    </row>
    <row r="210" spans="6:6" x14ac:dyDescent="0.25">
      <c r="F210" s="84"/>
    </row>
    <row r="211" spans="6:6" x14ac:dyDescent="0.25">
      <c r="F211" s="84"/>
    </row>
    <row r="212" spans="6:6" x14ac:dyDescent="0.25">
      <c r="F212" s="84"/>
    </row>
    <row r="213" spans="6:6" x14ac:dyDescent="0.25">
      <c r="F213" s="84"/>
    </row>
    <row r="214" spans="6:6" x14ac:dyDescent="0.25">
      <c r="F214" s="84"/>
    </row>
    <row r="215" spans="6:6" x14ac:dyDescent="0.25">
      <c r="F215" s="84"/>
    </row>
    <row r="216" spans="6:6" x14ac:dyDescent="0.25">
      <c r="F216" s="84"/>
    </row>
    <row r="217" spans="6:6" x14ac:dyDescent="0.25">
      <c r="F217" s="84"/>
    </row>
    <row r="218" spans="6:6" x14ac:dyDescent="0.25">
      <c r="F218" s="84"/>
    </row>
    <row r="219" spans="6:6" x14ac:dyDescent="0.25">
      <c r="F219" s="84"/>
    </row>
    <row r="220" spans="6:6" x14ac:dyDescent="0.25">
      <c r="F220" s="84"/>
    </row>
    <row r="221" spans="6:6" x14ac:dyDescent="0.25">
      <c r="F221" s="84"/>
    </row>
    <row r="222" spans="6:6" x14ac:dyDescent="0.25">
      <c r="F222" s="84"/>
    </row>
    <row r="223" spans="6:6" x14ac:dyDescent="0.25">
      <c r="F223" s="84"/>
    </row>
    <row r="224" spans="6:6" x14ac:dyDescent="0.25">
      <c r="F224" s="84"/>
    </row>
    <row r="225" spans="6:6" x14ac:dyDescent="0.25">
      <c r="F225" s="84"/>
    </row>
    <row r="226" spans="6:6" x14ac:dyDescent="0.25">
      <c r="F226" s="84"/>
    </row>
    <row r="227" spans="6:6" x14ac:dyDescent="0.25">
      <c r="F227" s="84"/>
    </row>
    <row r="228" spans="6:6" x14ac:dyDescent="0.25">
      <c r="F228" s="84"/>
    </row>
    <row r="229" spans="6:6" x14ac:dyDescent="0.25">
      <c r="F229" s="84"/>
    </row>
    <row r="230" spans="6:6" x14ac:dyDescent="0.25">
      <c r="F230" s="84"/>
    </row>
    <row r="231" spans="6:6" x14ac:dyDescent="0.25">
      <c r="F231" s="84"/>
    </row>
    <row r="232" spans="6:6" x14ac:dyDescent="0.25">
      <c r="F232" s="84"/>
    </row>
    <row r="233" spans="6:6" x14ac:dyDescent="0.25">
      <c r="F233" s="84"/>
    </row>
    <row r="234" spans="6:6" x14ac:dyDescent="0.25">
      <c r="F234" s="84"/>
    </row>
    <row r="235" spans="6:6" x14ac:dyDescent="0.25">
      <c r="F235" s="84"/>
    </row>
    <row r="236" spans="6:6" x14ac:dyDescent="0.25">
      <c r="F236" s="84"/>
    </row>
    <row r="237" spans="6:6" x14ac:dyDescent="0.25">
      <c r="F237" s="84"/>
    </row>
    <row r="238" spans="6:6" x14ac:dyDescent="0.25">
      <c r="F238" s="84"/>
    </row>
    <row r="239" spans="6:6" x14ac:dyDescent="0.25">
      <c r="F239" s="84"/>
    </row>
    <row r="240" spans="6:6" x14ac:dyDescent="0.25">
      <c r="F240" s="84"/>
    </row>
    <row r="241" spans="6:6" x14ac:dyDescent="0.25">
      <c r="F241" s="84"/>
    </row>
    <row r="242" spans="6:6" x14ac:dyDescent="0.25">
      <c r="F242" s="84"/>
    </row>
    <row r="243" spans="6:6" x14ac:dyDescent="0.25">
      <c r="F243" s="84"/>
    </row>
    <row r="244" spans="6:6" x14ac:dyDescent="0.25">
      <c r="F244" s="84"/>
    </row>
    <row r="245" spans="6:6" x14ac:dyDescent="0.25">
      <c r="F245" s="84"/>
    </row>
    <row r="246" spans="6:6" x14ac:dyDescent="0.25">
      <c r="F246" s="84"/>
    </row>
    <row r="247" spans="6:6" x14ac:dyDescent="0.25">
      <c r="F247" s="84"/>
    </row>
    <row r="248" spans="6:6" x14ac:dyDescent="0.25">
      <c r="F248" s="84"/>
    </row>
    <row r="249" spans="6:6" x14ac:dyDescent="0.25">
      <c r="F249" s="84"/>
    </row>
    <row r="250" spans="6:6" x14ac:dyDescent="0.25">
      <c r="F250" s="84"/>
    </row>
    <row r="251" spans="6:6" x14ac:dyDescent="0.25">
      <c r="F251" s="84"/>
    </row>
    <row r="252" spans="6:6" x14ac:dyDescent="0.25">
      <c r="F252" s="84"/>
    </row>
    <row r="253" spans="6:6" x14ac:dyDescent="0.25">
      <c r="F253" s="84"/>
    </row>
    <row r="254" spans="6:6" x14ac:dyDescent="0.25">
      <c r="F254" s="84"/>
    </row>
    <row r="255" spans="6:6" x14ac:dyDescent="0.25">
      <c r="F255" s="84"/>
    </row>
    <row r="256" spans="6:6" x14ac:dyDescent="0.25">
      <c r="F256" s="84"/>
    </row>
    <row r="257" spans="6:6" x14ac:dyDescent="0.25">
      <c r="F257" s="84"/>
    </row>
    <row r="258" spans="6:6" x14ac:dyDescent="0.25">
      <c r="F258" s="84"/>
    </row>
    <row r="259" spans="6:6" x14ac:dyDescent="0.25">
      <c r="F259" s="84"/>
    </row>
    <row r="260" spans="6:6" x14ac:dyDescent="0.25">
      <c r="F260" s="84"/>
    </row>
    <row r="261" spans="6:6" x14ac:dyDescent="0.25">
      <c r="F261" s="84"/>
    </row>
    <row r="262" spans="6:6" x14ac:dyDescent="0.25">
      <c r="F262" s="84"/>
    </row>
    <row r="263" spans="6:6" x14ac:dyDescent="0.25">
      <c r="F263" s="84"/>
    </row>
    <row r="264" spans="6:6" x14ac:dyDescent="0.25">
      <c r="F264" s="84"/>
    </row>
    <row r="265" spans="6:6" x14ac:dyDescent="0.25">
      <c r="F265" s="84"/>
    </row>
    <row r="266" spans="6:6" x14ac:dyDescent="0.25">
      <c r="F266" s="84"/>
    </row>
    <row r="267" spans="6:6" x14ac:dyDescent="0.25">
      <c r="F267" s="84"/>
    </row>
    <row r="268" spans="6:6" x14ac:dyDescent="0.25">
      <c r="F268" s="84"/>
    </row>
    <row r="269" spans="6:6" x14ac:dyDescent="0.25">
      <c r="F269" s="84"/>
    </row>
    <row r="270" spans="6:6" x14ac:dyDescent="0.25">
      <c r="F270" s="84"/>
    </row>
    <row r="271" spans="6:6" x14ac:dyDescent="0.25">
      <c r="F271" s="84"/>
    </row>
    <row r="272" spans="6:6" x14ac:dyDescent="0.25">
      <c r="F272" s="84"/>
    </row>
    <row r="273" spans="6:6" x14ac:dyDescent="0.25">
      <c r="F273" s="84"/>
    </row>
    <row r="274" spans="6:6" x14ac:dyDescent="0.25">
      <c r="F274" s="84"/>
    </row>
    <row r="275" spans="6:6" x14ac:dyDescent="0.25">
      <c r="F275" s="84"/>
    </row>
    <row r="276" spans="6:6" x14ac:dyDescent="0.25">
      <c r="F276" s="84"/>
    </row>
    <row r="277" spans="6:6" x14ac:dyDescent="0.25">
      <c r="F277" s="84"/>
    </row>
    <row r="278" spans="6:6" x14ac:dyDescent="0.25">
      <c r="F278" s="84"/>
    </row>
    <row r="279" spans="6:6" x14ac:dyDescent="0.25">
      <c r="F279" s="84"/>
    </row>
    <row r="280" spans="6:6" x14ac:dyDescent="0.25">
      <c r="F280" s="84"/>
    </row>
    <row r="281" spans="6:6" x14ac:dyDescent="0.25">
      <c r="F281" s="84"/>
    </row>
    <row r="282" spans="6:6" x14ac:dyDescent="0.25">
      <c r="F282" s="84"/>
    </row>
    <row r="283" spans="6:6" x14ac:dyDescent="0.25">
      <c r="F283" s="84"/>
    </row>
    <row r="284" spans="6:6" x14ac:dyDescent="0.25">
      <c r="F284" s="84"/>
    </row>
    <row r="285" spans="6:6" x14ac:dyDescent="0.25">
      <c r="F285" s="84"/>
    </row>
    <row r="286" spans="6:6" x14ac:dyDescent="0.25">
      <c r="F286" s="84"/>
    </row>
    <row r="287" spans="6:6" x14ac:dyDescent="0.25">
      <c r="F287" s="84"/>
    </row>
    <row r="288" spans="6:6" x14ac:dyDescent="0.25">
      <c r="F288" s="84"/>
    </row>
    <row r="289" spans="6:6" x14ac:dyDescent="0.25">
      <c r="F289" s="84"/>
    </row>
    <row r="290" spans="6:6" x14ac:dyDescent="0.25">
      <c r="F290" s="84"/>
    </row>
    <row r="291" spans="6:6" x14ac:dyDescent="0.25">
      <c r="F291" s="84"/>
    </row>
    <row r="292" spans="6:6" x14ac:dyDescent="0.25">
      <c r="F292" s="84"/>
    </row>
    <row r="293" spans="6:6" x14ac:dyDescent="0.25">
      <c r="F293" s="84"/>
    </row>
    <row r="294" spans="6:6" x14ac:dyDescent="0.25">
      <c r="F294" s="84"/>
    </row>
    <row r="295" spans="6:6" x14ac:dyDescent="0.25">
      <c r="F295" s="84"/>
    </row>
    <row r="296" spans="6:6" x14ac:dyDescent="0.25">
      <c r="F296" s="84"/>
    </row>
    <row r="297" spans="6:6" x14ac:dyDescent="0.25">
      <c r="F297" s="84"/>
    </row>
    <row r="298" spans="6:6" x14ac:dyDescent="0.25">
      <c r="F298" s="84"/>
    </row>
    <row r="299" spans="6:6" x14ac:dyDescent="0.25">
      <c r="F299" s="84"/>
    </row>
    <row r="300" spans="6:6" x14ac:dyDescent="0.25">
      <c r="F300" s="84"/>
    </row>
    <row r="301" spans="6:6" x14ac:dyDescent="0.25">
      <c r="F301" s="84"/>
    </row>
    <row r="302" spans="6:6" x14ac:dyDescent="0.25">
      <c r="F302" s="84"/>
    </row>
    <row r="303" spans="6:6" x14ac:dyDescent="0.25">
      <c r="F303" s="84"/>
    </row>
    <row r="304" spans="6:6" x14ac:dyDescent="0.25">
      <c r="F304" s="84"/>
    </row>
    <row r="305" spans="6:6" x14ac:dyDescent="0.25">
      <c r="F305" s="84"/>
    </row>
  </sheetData>
  <mergeCells count="11">
    <mergeCell ref="E9:F9"/>
    <mergeCell ref="A1:F1"/>
    <mergeCell ref="A2:F2"/>
    <mergeCell ref="A3:F3"/>
    <mergeCell ref="A4:F4"/>
    <mergeCell ref="E8:F8"/>
    <mergeCell ref="C34:E34"/>
    <mergeCell ref="B36:B40"/>
    <mergeCell ref="C62:E62"/>
    <mergeCell ref="C78:E78"/>
    <mergeCell ref="A80:E80"/>
  </mergeCells>
  <conditionalFormatting sqref="E10 E12:E13">
    <cfRule type="cellIs" dxfId="65" priority="1" operator="equal">
      <formula>0</formula>
    </cfRule>
  </conditionalFormatting>
  <conditionalFormatting sqref="E45 E49:E50 E54:E55 E57">
    <cfRule type="cellIs" dxfId="64" priority="2" operator="equal">
      <formula>0</formula>
    </cfRule>
  </conditionalFormatting>
  <conditionalFormatting sqref="E60">
    <cfRule type="cellIs" dxfId="63" priority="3" operator="equal">
      <formula>0</formula>
    </cfRule>
  </conditionalFormatting>
  <conditionalFormatting sqref="E67 E70:E71 E73 E76">
    <cfRule type="cellIs" dxfId="62" priority="4" operator="equal">
      <formula>0</formula>
    </cfRule>
  </conditionalFormatting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05: CF-Cf-ALARME INCENDIE-SECURITE &amp;C&amp;"Arial,Normal"&amp;5- MMW ARCHITECTURE - ARCHIFALE - SIGMA INGENIERIE - STRUCTURE CONCEPT - INGENC - GEOME - ES2  -&amp;R&amp;"Arial ,Normal"&amp;5LYCEE DE WALLIS ET FUTUNA - Page &amp;P/&amp;N</oddFooter>
  </headerFooter>
  <rowBreaks count="1" manualBreakCount="1">
    <brk id="57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BDD09-6C5B-4F92-B509-95279F0D7B0C}">
  <sheetPr>
    <pageSetUpPr fitToPage="1"/>
  </sheetPr>
  <dimension ref="A1:H181"/>
  <sheetViews>
    <sheetView topLeftCell="A121" zoomScaleNormal="100" zoomScaleSheetLayoutView="115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317" customWidth="1"/>
    <col min="6" max="6" width="17.7109375" style="84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ht="33.950000000000003" customHeight="1" thickTop="1" thickBot="1" x14ac:dyDescent="0.3">
      <c r="A3" s="434" t="s">
        <v>326</v>
      </c>
      <c r="B3" s="435"/>
      <c r="C3" s="435"/>
      <c r="D3" s="435"/>
      <c r="E3" s="435"/>
      <c r="F3" s="436"/>
    </row>
    <row r="4" spans="1:6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6" ht="12" customHeight="1" thickTop="1" x14ac:dyDescent="0.25">
      <c r="A6" s="12"/>
      <c r="B6" s="13"/>
      <c r="C6" s="14"/>
      <c r="D6" s="15"/>
      <c r="E6" s="304"/>
      <c r="F6" s="17"/>
    </row>
    <row r="7" spans="1:6" ht="12" customHeight="1" x14ac:dyDescent="0.25">
      <c r="A7" s="32">
        <f>'LOT 05 CFO CFA BAT A T06'!A7</f>
        <v>5.0999999999999996</v>
      </c>
      <c r="B7" s="20" t="s">
        <v>208</v>
      </c>
      <c r="C7" s="14"/>
      <c r="D7" s="15"/>
      <c r="E7" s="304"/>
      <c r="F7" s="17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24" x14ac:dyDescent="0.25">
      <c r="A10" s="21">
        <f>+A9+0.001</f>
        <v>5.1030000000000006</v>
      </c>
      <c r="B10" s="26" t="s">
        <v>24</v>
      </c>
      <c r="C10" s="14" t="s">
        <v>25</v>
      </c>
      <c r="D10" s="15">
        <v>1</v>
      </c>
      <c r="E10" s="27"/>
      <c r="F10" s="17"/>
    </row>
    <row r="11" spans="1:6" s="28" customFormat="1" ht="12" customHeight="1" x14ac:dyDescent="0.25">
      <c r="A11" s="21">
        <f>+A10+0.001</f>
        <v>5.104000000000001</v>
      </c>
      <c r="B11" s="26" t="s">
        <v>26</v>
      </c>
      <c r="C11" s="14"/>
      <c r="D11" s="15"/>
      <c r="E11" s="27"/>
      <c r="F11" s="17"/>
    </row>
    <row r="12" spans="1:6" s="28" customFormat="1" ht="12" customHeight="1" x14ac:dyDescent="0.25">
      <c r="A12" s="60"/>
      <c r="B12" s="30" t="s">
        <v>27</v>
      </c>
      <c r="C12" s="14" t="s">
        <v>25</v>
      </c>
      <c r="D12" s="15">
        <v>1</v>
      </c>
      <c r="E12" s="27"/>
      <c r="F12" s="17"/>
    </row>
    <row r="13" spans="1:6" s="28" customFormat="1" ht="12" customHeight="1" x14ac:dyDescent="0.25">
      <c r="A13" s="60"/>
      <c r="B13" s="30" t="s">
        <v>28</v>
      </c>
      <c r="C13" s="14" t="s">
        <v>25</v>
      </c>
      <c r="D13" s="15">
        <v>1</v>
      </c>
      <c r="E13" s="27"/>
      <c r="F13" s="17"/>
    </row>
    <row r="14" spans="1:6" ht="12" customHeight="1" x14ac:dyDescent="0.25">
      <c r="A14" s="32"/>
      <c r="B14" s="30"/>
      <c r="C14" s="14"/>
      <c r="D14" s="15"/>
      <c r="E14" s="304"/>
      <c r="F14" s="17"/>
    </row>
    <row r="15" spans="1:6" customFormat="1" ht="12" customHeight="1" x14ac:dyDescent="0.25">
      <c r="A15" s="33"/>
      <c r="B15" s="34" t="s">
        <v>29</v>
      </c>
      <c r="C15" s="35"/>
      <c r="D15" s="36"/>
      <c r="E15" s="306"/>
      <c r="F15" s="307"/>
    </row>
    <row r="16" spans="1:6" customFormat="1" ht="12" customHeight="1" x14ac:dyDescent="0.25">
      <c r="A16" s="33"/>
      <c r="B16" s="34" t="s">
        <v>30</v>
      </c>
      <c r="C16" s="35"/>
      <c r="D16" s="36"/>
      <c r="E16" s="27"/>
      <c r="F16" s="307"/>
    </row>
    <row r="17" spans="1:6" customFormat="1" ht="12" customHeight="1" x14ac:dyDescent="0.25">
      <c r="A17" s="33"/>
      <c r="B17" s="34" t="s">
        <v>31</v>
      </c>
      <c r="C17" s="35"/>
      <c r="D17" s="36"/>
      <c r="E17" s="306"/>
      <c r="F17" s="307"/>
    </row>
    <row r="18" spans="1:6" customFormat="1" ht="12" customHeight="1" x14ac:dyDescent="0.25">
      <c r="A18" s="33"/>
      <c r="B18" s="34" t="s">
        <v>32</v>
      </c>
      <c r="C18" s="39"/>
      <c r="D18" s="24"/>
      <c r="E18" s="27"/>
      <c r="F18" s="25"/>
    </row>
    <row r="19" spans="1:6" customFormat="1" ht="12" customHeight="1" x14ac:dyDescent="0.25">
      <c r="A19" s="33"/>
      <c r="B19" s="34" t="s">
        <v>33</v>
      </c>
      <c r="C19" s="35"/>
      <c r="D19" s="36"/>
      <c r="E19" s="306"/>
      <c r="F19" s="307"/>
    </row>
    <row r="20" spans="1:6" customFormat="1" ht="12" customHeight="1" x14ac:dyDescent="0.25">
      <c r="A20" s="33"/>
      <c r="B20" s="34" t="s">
        <v>34</v>
      </c>
      <c r="C20" s="35"/>
      <c r="D20" s="36"/>
      <c r="E20" s="306"/>
      <c r="F20" s="307"/>
    </row>
    <row r="21" spans="1:6" customFormat="1" ht="12" customHeight="1" x14ac:dyDescent="0.25">
      <c r="A21" s="33"/>
      <c r="B21" s="34" t="s">
        <v>35</v>
      </c>
      <c r="C21" s="35"/>
      <c r="D21" s="36"/>
      <c r="E21" s="306"/>
      <c r="F21" s="307"/>
    </row>
    <row r="22" spans="1:6" customFormat="1" ht="12" customHeight="1" x14ac:dyDescent="0.25">
      <c r="A22" s="33"/>
      <c r="B22" s="34" t="s">
        <v>36</v>
      </c>
      <c r="C22" s="35"/>
      <c r="D22" s="36"/>
      <c r="E22" s="306"/>
      <c r="F22" s="307"/>
    </row>
    <row r="23" spans="1:6" customFormat="1" ht="12" customHeight="1" x14ac:dyDescent="0.25">
      <c r="A23" s="33"/>
      <c r="B23" s="34" t="s">
        <v>37</v>
      </c>
      <c r="C23" s="35"/>
      <c r="D23" s="36"/>
      <c r="E23" s="306"/>
      <c r="F23" s="307"/>
    </row>
    <row r="24" spans="1:6" customFormat="1" ht="12" customHeight="1" x14ac:dyDescent="0.25">
      <c r="A24" s="33"/>
      <c r="B24" s="34" t="s">
        <v>38</v>
      </c>
      <c r="C24" s="35"/>
      <c r="D24" s="36"/>
      <c r="E24" s="306"/>
      <c r="F24" s="307"/>
    </row>
    <row r="25" spans="1:6" customFormat="1" ht="12" customHeight="1" x14ac:dyDescent="0.25">
      <c r="A25" s="33"/>
      <c r="B25" s="34" t="s">
        <v>39</v>
      </c>
      <c r="C25" s="35"/>
      <c r="D25" s="36"/>
      <c r="E25" s="306"/>
      <c r="F25" s="307"/>
    </row>
    <row r="26" spans="1:6" customFormat="1" ht="12" customHeight="1" x14ac:dyDescent="0.25">
      <c r="A26" s="33"/>
      <c r="B26" s="34" t="s">
        <v>40</v>
      </c>
      <c r="C26" s="35"/>
      <c r="D26" s="36"/>
      <c r="E26" s="306"/>
      <c r="F26" s="307"/>
    </row>
    <row r="27" spans="1:6" customFormat="1" ht="12" customHeight="1" x14ac:dyDescent="0.25">
      <c r="A27" s="33"/>
      <c r="B27" s="34" t="s">
        <v>41</v>
      </c>
      <c r="C27" s="35"/>
      <c r="D27" s="36"/>
      <c r="E27" s="306"/>
      <c r="F27" s="307"/>
    </row>
    <row r="28" spans="1:6" customFormat="1" ht="12" customHeight="1" x14ac:dyDescent="0.25">
      <c r="A28" s="33"/>
      <c r="B28" s="34" t="s">
        <v>42</v>
      </c>
      <c r="C28" s="35"/>
      <c r="D28" s="36"/>
      <c r="E28" s="306"/>
      <c r="F28" s="307"/>
    </row>
    <row r="29" spans="1:6" customFormat="1" ht="12" customHeight="1" x14ac:dyDescent="0.25">
      <c r="A29" s="33"/>
      <c r="B29" s="34" t="s">
        <v>43</v>
      </c>
      <c r="C29" s="35"/>
      <c r="D29" s="36"/>
      <c r="E29" s="306"/>
      <c r="F29" s="307"/>
    </row>
    <row r="30" spans="1:6" customFormat="1" ht="12" customHeight="1" x14ac:dyDescent="0.25">
      <c r="A30" s="33"/>
      <c r="B30" s="34" t="s">
        <v>44</v>
      </c>
      <c r="C30" s="35"/>
      <c r="D30" s="36"/>
      <c r="E30" s="306"/>
      <c r="F30" s="307"/>
    </row>
    <row r="31" spans="1:6" customFormat="1" ht="12" customHeight="1" x14ac:dyDescent="0.25">
      <c r="A31" s="33"/>
      <c r="B31" s="34" t="s">
        <v>45</v>
      </c>
      <c r="C31" s="35"/>
      <c r="D31" s="36"/>
      <c r="E31" s="306"/>
      <c r="F31" s="307"/>
    </row>
    <row r="32" spans="1:6" customFormat="1" ht="12" customHeight="1" x14ac:dyDescent="0.25">
      <c r="A32" s="33"/>
      <c r="B32" s="34" t="s">
        <v>46</v>
      </c>
      <c r="C32" s="35"/>
      <c r="D32" s="36"/>
      <c r="E32" s="306"/>
      <c r="F32" s="307"/>
    </row>
    <row r="33" spans="1:6" ht="12" customHeight="1" thickBot="1" x14ac:dyDescent="0.3">
      <c r="A33" s="32"/>
      <c r="B33" s="40"/>
      <c r="C33" s="14"/>
      <c r="D33" s="42"/>
      <c r="E33" s="308"/>
      <c r="F33" s="44"/>
    </row>
    <row r="34" spans="1:6" ht="27" customHeight="1" thickTop="1" thickBot="1" x14ac:dyDescent="0.3">
      <c r="A34" s="45"/>
      <c r="B34" s="319"/>
      <c r="C34" s="426" t="str">
        <f>B7</f>
        <v>TRAVAUX PRELIMINAIRE</v>
      </c>
      <c r="D34" s="426"/>
      <c r="E34" s="427"/>
      <c r="F34" s="320"/>
    </row>
    <row r="35" spans="1:6" ht="12" customHeight="1" thickTop="1" thickBot="1" x14ac:dyDescent="0.3">
      <c r="A35" s="32"/>
      <c r="B35" s="40"/>
      <c r="C35" s="48"/>
      <c r="D35" s="49"/>
      <c r="E35" s="311"/>
      <c r="F35" s="51"/>
    </row>
    <row r="36" spans="1:6" customFormat="1" ht="12" customHeight="1" thickTop="1" x14ac:dyDescent="0.25">
      <c r="A36" s="33"/>
      <c r="B36" s="378" t="s">
        <v>47</v>
      </c>
      <c r="C36" s="39"/>
      <c r="D36" s="24"/>
      <c r="E36" s="29"/>
      <c r="F36" s="31"/>
    </row>
    <row r="37" spans="1:6" customFormat="1" ht="12" customHeight="1" x14ac:dyDescent="0.25">
      <c r="A37" s="33"/>
      <c r="B37" s="379"/>
      <c r="C37" s="39"/>
      <c r="D37" s="24"/>
      <c r="E37" s="29"/>
      <c r="F37" s="31"/>
    </row>
    <row r="38" spans="1:6" customFormat="1" ht="12" customHeight="1" x14ac:dyDescent="0.25">
      <c r="A38" s="33"/>
      <c r="B38" s="379"/>
      <c r="C38" s="39"/>
      <c r="D38" s="24"/>
      <c r="E38" s="29"/>
      <c r="F38" s="31"/>
    </row>
    <row r="39" spans="1:6" customFormat="1" ht="12" customHeight="1" x14ac:dyDescent="0.25">
      <c r="A39" s="33" t="s">
        <v>10</v>
      </c>
      <c r="B39" s="379"/>
      <c r="C39" s="39"/>
      <c r="D39" s="24"/>
      <c r="E39" s="29"/>
      <c r="F39" s="31"/>
    </row>
    <row r="40" spans="1:6" customFormat="1" ht="12" customHeight="1" thickBot="1" x14ac:dyDescent="0.3">
      <c r="A40" s="33"/>
      <c r="B40" s="380"/>
      <c r="C40" s="39"/>
      <c r="D40" s="24"/>
      <c r="E40" s="29"/>
      <c r="F40" s="31"/>
    </row>
    <row r="41" spans="1:6" ht="12" customHeight="1" thickTop="1" x14ac:dyDescent="0.25">
      <c r="A41" s="273"/>
      <c r="B41" s="274"/>
      <c r="C41" s="14"/>
      <c r="D41" s="15"/>
      <c r="E41" s="304"/>
      <c r="F41" s="17"/>
    </row>
    <row r="42" spans="1:6" s="28" customFormat="1" ht="27" customHeight="1" x14ac:dyDescent="0.25">
      <c r="A42" s="32">
        <f>'LOT 05 CFO CFA BAT A T06'!A42</f>
        <v>5.1999999999999993</v>
      </c>
      <c r="B42" s="20" t="s">
        <v>126</v>
      </c>
      <c r="C42" s="54"/>
      <c r="D42" s="15"/>
      <c r="E42" s="304"/>
      <c r="F42" s="17"/>
    </row>
    <row r="43" spans="1:6" s="28" customFormat="1" ht="12" customHeight="1" x14ac:dyDescent="0.25">
      <c r="A43" s="60">
        <f>+A42+0.001</f>
        <v>5.2009999999999996</v>
      </c>
      <c r="B43" s="40" t="s">
        <v>49</v>
      </c>
      <c r="C43" s="14"/>
      <c r="D43" s="15"/>
      <c r="E43" s="304"/>
      <c r="F43" s="17"/>
    </row>
    <row r="44" spans="1:6" s="28" customFormat="1" ht="12" customHeight="1" x14ac:dyDescent="0.25">
      <c r="A44" s="56"/>
      <c r="B44" s="26" t="s">
        <v>50</v>
      </c>
      <c r="C44" s="14" t="s">
        <v>25</v>
      </c>
      <c r="D44" s="15">
        <v>1</v>
      </c>
      <c r="E44" s="27"/>
      <c r="F44" s="17"/>
    </row>
    <row r="45" spans="1:6" s="28" customFormat="1" ht="12" customHeight="1" x14ac:dyDescent="0.25">
      <c r="A45" s="56"/>
      <c r="B45" s="26" t="s">
        <v>51</v>
      </c>
      <c r="C45" s="14" t="s">
        <v>25</v>
      </c>
      <c r="D45" s="15">
        <v>1</v>
      </c>
      <c r="E45" s="27"/>
      <c r="F45" s="17"/>
    </row>
    <row r="46" spans="1:6" s="28" customFormat="1" ht="12" customHeight="1" x14ac:dyDescent="0.25">
      <c r="A46" s="56"/>
      <c r="B46" s="26" t="s">
        <v>60</v>
      </c>
      <c r="C46" s="14" t="s">
        <v>25</v>
      </c>
      <c r="D46" s="15">
        <v>1</v>
      </c>
      <c r="E46" s="27"/>
      <c r="F46" s="17"/>
    </row>
    <row r="47" spans="1:6" s="28" customFormat="1" ht="12" customHeight="1" x14ac:dyDescent="0.25">
      <c r="A47" s="56"/>
      <c r="B47" s="26" t="s">
        <v>61</v>
      </c>
      <c r="C47" s="14" t="s">
        <v>25</v>
      </c>
      <c r="D47" s="15">
        <v>1</v>
      </c>
      <c r="E47" s="27"/>
      <c r="F47" s="17"/>
    </row>
    <row r="48" spans="1:6" s="28" customFormat="1" ht="12" customHeight="1" x14ac:dyDescent="0.25">
      <c r="A48" s="56"/>
      <c r="B48" s="26"/>
      <c r="C48" s="14"/>
      <c r="D48" s="15"/>
      <c r="E48" s="304"/>
      <c r="F48" s="17"/>
    </row>
    <row r="49" spans="1:8" s="57" customFormat="1" ht="12" customHeight="1" x14ac:dyDescent="0.25">
      <c r="A49" s="60">
        <f>+A43+0.001</f>
        <v>5.202</v>
      </c>
      <c r="B49" s="40" t="s">
        <v>62</v>
      </c>
      <c r="C49" s="14"/>
      <c r="D49" s="15"/>
      <c r="E49" s="304"/>
      <c r="F49" s="17"/>
    </row>
    <row r="50" spans="1:8" s="57" customFormat="1" ht="12" customHeight="1" x14ac:dyDescent="0.25">
      <c r="A50" s="56"/>
      <c r="B50" s="26" t="s">
        <v>63</v>
      </c>
      <c r="C50" s="14"/>
      <c r="D50" s="15"/>
      <c r="E50" s="304"/>
      <c r="F50" s="17"/>
    </row>
    <row r="51" spans="1:8" s="57" customFormat="1" ht="12" customHeight="1" x14ac:dyDescent="0.2">
      <c r="A51" s="95"/>
      <c r="B51" s="30" t="s">
        <v>327</v>
      </c>
      <c r="C51" s="14" t="s">
        <v>25</v>
      </c>
      <c r="D51" s="15">
        <v>1</v>
      </c>
      <c r="E51" s="27"/>
      <c r="F51" s="17"/>
    </row>
    <row r="52" spans="1:8" s="57" customFormat="1" ht="12" customHeight="1" x14ac:dyDescent="0.2">
      <c r="A52" s="95"/>
      <c r="B52" s="30"/>
      <c r="C52" s="14"/>
      <c r="D52" s="15"/>
      <c r="E52" s="304"/>
      <c r="F52" s="17"/>
    </row>
    <row r="53" spans="1:8" s="55" customFormat="1" ht="12" customHeight="1" x14ac:dyDescent="0.25">
      <c r="A53" s="60">
        <f>+A49+0.001</f>
        <v>5.2030000000000003</v>
      </c>
      <c r="B53" s="40" t="s">
        <v>65</v>
      </c>
      <c r="C53" s="14"/>
      <c r="D53" s="15"/>
      <c r="E53" s="304"/>
      <c r="F53" s="17"/>
    </row>
    <row r="54" spans="1:8" s="55" customFormat="1" ht="12" customHeight="1" x14ac:dyDescent="0.25">
      <c r="A54" s="56"/>
      <c r="B54" s="26" t="s">
        <v>66</v>
      </c>
      <c r="C54" s="14"/>
      <c r="D54" s="15"/>
      <c r="E54" s="304"/>
      <c r="F54" s="17"/>
    </row>
    <row r="55" spans="1:8" s="55" customFormat="1" ht="12" customHeight="1" thickBot="1" x14ac:dyDescent="0.25">
      <c r="A55" s="89"/>
      <c r="B55" s="90" t="s">
        <v>70</v>
      </c>
      <c r="C55" s="41" t="s">
        <v>68</v>
      </c>
      <c r="D55" s="42">
        <v>10</v>
      </c>
      <c r="E55" s="91"/>
      <c r="F55" s="44"/>
    </row>
    <row r="56" spans="1:8" s="55" customFormat="1" ht="12" customHeight="1" thickTop="1" x14ac:dyDescent="0.25">
      <c r="A56" s="321"/>
      <c r="B56" s="286" t="s">
        <v>69</v>
      </c>
      <c r="C56" s="54"/>
      <c r="D56" s="92"/>
      <c r="E56" s="322"/>
      <c r="F56" s="93"/>
    </row>
    <row r="57" spans="1:8" s="55" customFormat="1" ht="12" customHeight="1" x14ac:dyDescent="0.2">
      <c r="A57" s="95"/>
      <c r="B57" s="30" t="s">
        <v>67</v>
      </c>
      <c r="C57" s="14" t="s">
        <v>68</v>
      </c>
      <c r="D57" s="15">
        <v>10</v>
      </c>
      <c r="E57" s="27"/>
      <c r="F57" s="17"/>
    </row>
    <row r="58" spans="1:8" s="55" customFormat="1" ht="12" customHeight="1" x14ac:dyDescent="0.2">
      <c r="A58" s="95"/>
      <c r="B58" s="30"/>
      <c r="C58" s="14"/>
      <c r="D58" s="15"/>
      <c r="E58" s="304"/>
      <c r="F58" s="17"/>
    </row>
    <row r="59" spans="1:8" s="57" customFormat="1" ht="12" customHeight="1" x14ac:dyDescent="0.25">
      <c r="A59" s="56"/>
      <c r="B59" s="26" t="s">
        <v>71</v>
      </c>
      <c r="C59" s="14" t="s">
        <v>25</v>
      </c>
      <c r="D59" s="15">
        <v>2</v>
      </c>
      <c r="E59" s="27"/>
      <c r="F59" s="17"/>
      <c r="H59" s="58"/>
    </row>
    <row r="60" spans="1:8" s="57" customFormat="1" ht="12" customHeight="1" x14ac:dyDescent="0.2">
      <c r="A60" s="95"/>
      <c r="B60" s="26"/>
      <c r="C60" s="14"/>
      <c r="D60" s="15"/>
      <c r="E60" s="304"/>
      <c r="F60" s="17"/>
      <c r="H60" s="58"/>
    </row>
    <row r="61" spans="1:8" s="57" customFormat="1" ht="12" customHeight="1" x14ac:dyDescent="0.25">
      <c r="A61" s="56"/>
      <c r="B61" s="26" t="s">
        <v>72</v>
      </c>
      <c r="C61" s="14" t="s">
        <v>25</v>
      </c>
      <c r="D61" s="15">
        <v>1</v>
      </c>
      <c r="E61" s="27"/>
      <c r="F61" s="17"/>
      <c r="H61" s="58"/>
    </row>
    <row r="62" spans="1:8" s="57" customFormat="1" ht="12" customHeight="1" x14ac:dyDescent="0.2">
      <c r="A62" s="95"/>
      <c r="B62" s="26"/>
      <c r="C62" s="14"/>
      <c r="D62" s="15"/>
      <c r="E62" s="304"/>
      <c r="F62" s="17"/>
      <c r="H62" s="59"/>
    </row>
    <row r="63" spans="1:8" s="57" customFormat="1" ht="12" customHeight="1" x14ac:dyDescent="0.25">
      <c r="A63" s="56"/>
      <c r="B63" s="26" t="s">
        <v>73</v>
      </c>
      <c r="C63" s="14" t="s">
        <v>25</v>
      </c>
      <c r="D63" s="15">
        <v>1</v>
      </c>
      <c r="E63" s="27"/>
      <c r="F63" s="17"/>
      <c r="H63" s="58"/>
    </row>
    <row r="64" spans="1:8" s="57" customFormat="1" ht="12" customHeight="1" x14ac:dyDescent="0.2">
      <c r="A64" s="95"/>
      <c r="B64" s="26"/>
      <c r="C64" s="14"/>
      <c r="D64" s="15"/>
      <c r="E64" s="304"/>
      <c r="F64" s="17"/>
      <c r="H64" s="58"/>
    </row>
    <row r="65" spans="1:8" s="57" customFormat="1" ht="12" customHeight="1" x14ac:dyDescent="0.25">
      <c r="A65" s="56"/>
      <c r="B65" s="26" t="s">
        <v>132</v>
      </c>
      <c r="C65" s="14" t="s">
        <v>68</v>
      </c>
      <c r="D65" s="15">
        <v>25</v>
      </c>
      <c r="E65" s="27"/>
      <c r="F65" s="17"/>
      <c r="H65" s="58"/>
    </row>
    <row r="66" spans="1:8" s="57" customFormat="1" ht="12" customHeight="1" x14ac:dyDescent="0.2">
      <c r="A66" s="227"/>
      <c r="B66" s="30"/>
      <c r="C66" s="14"/>
      <c r="D66" s="15"/>
      <c r="E66" s="304"/>
      <c r="F66" s="17"/>
      <c r="H66" s="59"/>
    </row>
    <row r="67" spans="1:8" s="57" customFormat="1" ht="12" customHeight="1" x14ac:dyDescent="0.25">
      <c r="A67" s="60">
        <f>+A53+0.001</f>
        <v>5.2040000000000006</v>
      </c>
      <c r="B67" s="40" t="s">
        <v>133</v>
      </c>
      <c r="C67" s="14"/>
      <c r="D67" s="15"/>
      <c r="E67" s="304"/>
      <c r="F67" s="17"/>
      <c r="H67" s="58"/>
    </row>
    <row r="68" spans="1:8" s="57" customFormat="1" ht="12" customHeight="1" x14ac:dyDescent="0.25">
      <c r="A68" s="56"/>
      <c r="B68" s="26" t="s">
        <v>134</v>
      </c>
      <c r="C68" s="14"/>
      <c r="D68" s="15"/>
      <c r="E68" s="304"/>
      <c r="F68" s="17"/>
      <c r="H68" s="58"/>
    </row>
    <row r="69" spans="1:8" s="57" customFormat="1" ht="24" x14ac:dyDescent="0.25">
      <c r="A69" s="60"/>
      <c r="B69" s="30" t="s">
        <v>328</v>
      </c>
      <c r="C69" s="14" t="s">
        <v>25</v>
      </c>
      <c r="D69" s="15">
        <v>1</v>
      </c>
      <c r="E69" s="27"/>
      <c r="F69" s="17"/>
      <c r="H69" s="58"/>
    </row>
    <row r="70" spans="1:8" s="28" customFormat="1" ht="12" customHeight="1" x14ac:dyDescent="0.25">
      <c r="A70" s="60"/>
      <c r="B70" s="26"/>
      <c r="C70" s="14"/>
      <c r="D70" s="15"/>
      <c r="E70" s="304"/>
      <c r="F70" s="17"/>
    </row>
    <row r="71" spans="1:8" s="57" customFormat="1" ht="12" customHeight="1" x14ac:dyDescent="0.25">
      <c r="A71" s="60">
        <f>+A67+0.001</f>
        <v>5.205000000000001</v>
      </c>
      <c r="B71" s="40" t="s">
        <v>74</v>
      </c>
      <c r="C71" s="14"/>
      <c r="D71" s="15"/>
      <c r="E71" s="304"/>
      <c r="F71" s="17"/>
      <c r="H71" s="58"/>
    </row>
    <row r="72" spans="1:8" s="57" customFormat="1" ht="12" customHeight="1" x14ac:dyDescent="0.25">
      <c r="A72" s="56"/>
      <c r="B72" s="26" t="s">
        <v>75</v>
      </c>
      <c r="C72" s="14"/>
      <c r="D72" s="15"/>
      <c r="E72" s="304"/>
      <c r="F72" s="17"/>
      <c r="H72" s="59"/>
    </row>
    <row r="73" spans="1:8" s="57" customFormat="1" ht="12" customHeight="1" x14ac:dyDescent="0.25">
      <c r="A73" s="98"/>
      <c r="B73" s="30" t="s">
        <v>76</v>
      </c>
      <c r="C73" s="14" t="s">
        <v>3</v>
      </c>
      <c r="D73" s="15">
        <f>SUM(D96:D98)</f>
        <v>24</v>
      </c>
      <c r="E73" s="27"/>
      <c r="F73" s="17"/>
      <c r="H73" s="58"/>
    </row>
    <row r="74" spans="1:8" s="57" customFormat="1" ht="12" customHeight="1" x14ac:dyDescent="0.25">
      <c r="A74" s="98"/>
      <c r="B74" s="30" t="s">
        <v>77</v>
      </c>
      <c r="C74" s="14" t="s">
        <v>3</v>
      </c>
      <c r="D74" s="15">
        <f>(D87+D90+D91*3)/8</f>
        <v>4.25</v>
      </c>
      <c r="E74" s="27"/>
      <c r="F74" s="17"/>
      <c r="H74" s="58"/>
    </row>
    <row r="75" spans="1:8" s="57" customFormat="1" ht="12" customHeight="1" x14ac:dyDescent="0.25">
      <c r="A75" s="56"/>
      <c r="B75" s="26" t="s">
        <v>78</v>
      </c>
      <c r="C75" s="14"/>
      <c r="D75" s="15"/>
      <c r="E75" s="304"/>
      <c r="F75" s="17"/>
      <c r="H75" s="58"/>
    </row>
    <row r="76" spans="1:8" s="28" customFormat="1" ht="12" customHeight="1" x14ac:dyDescent="0.25">
      <c r="A76" s="98"/>
      <c r="B76" s="30" t="s">
        <v>80</v>
      </c>
      <c r="C76" s="14" t="s">
        <v>3</v>
      </c>
      <c r="D76" s="15">
        <v>2</v>
      </c>
      <c r="E76" s="27"/>
      <c r="F76" s="17"/>
    </row>
    <row r="77" spans="1:8" s="28" customFormat="1" ht="12" customHeight="1" x14ac:dyDescent="0.25">
      <c r="A77" s="98"/>
      <c r="B77" s="30" t="s">
        <v>178</v>
      </c>
      <c r="C77" s="14" t="s">
        <v>3</v>
      </c>
      <c r="D77" s="15">
        <v>1</v>
      </c>
      <c r="E77" s="27"/>
      <c r="F77" s="17"/>
    </row>
    <row r="78" spans="1:8" s="28" customFormat="1" ht="12" customHeight="1" x14ac:dyDescent="0.25">
      <c r="A78" s="98"/>
      <c r="B78" s="30" t="s">
        <v>81</v>
      </c>
      <c r="C78" s="14" t="s">
        <v>3</v>
      </c>
      <c r="D78" s="15">
        <v>1</v>
      </c>
      <c r="E78" s="27"/>
      <c r="F78" s="17"/>
    </row>
    <row r="79" spans="1:8" s="28" customFormat="1" ht="12" customHeight="1" x14ac:dyDescent="0.25">
      <c r="A79" s="99"/>
      <c r="B79" s="30" t="s">
        <v>82</v>
      </c>
      <c r="C79" s="14" t="s">
        <v>3</v>
      </c>
      <c r="D79" s="15">
        <v>1</v>
      </c>
      <c r="E79" s="27"/>
      <c r="F79" s="17"/>
    </row>
    <row r="80" spans="1:8" s="28" customFormat="1" ht="12" customHeight="1" x14ac:dyDescent="0.25">
      <c r="A80" s="99"/>
      <c r="B80" s="30" t="s">
        <v>83</v>
      </c>
      <c r="C80" s="14" t="s">
        <v>3</v>
      </c>
      <c r="D80" s="15">
        <v>6</v>
      </c>
      <c r="E80" s="27"/>
      <c r="F80" s="17"/>
    </row>
    <row r="81" spans="1:8" s="55" customFormat="1" ht="12" customHeight="1" x14ac:dyDescent="0.25">
      <c r="A81" s="99"/>
      <c r="B81" s="30" t="s">
        <v>329</v>
      </c>
      <c r="C81" s="14" t="s">
        <v>3</v>
      </c>
      <c r="D81" s="15">
        <v>2</v>
      </c>
      <c r="E81" s="27"/>
      <c r="F81" s="17"/>
    </row>
    <row r="82" spans="1:8" s="57" customFormat="1" ht="12" customHeight="1" x14ac:dyDescent="0.25">
      <c r="A82" s="99"/>
      <c r="B82" s="30" t="s">
        <v>191</v>
      </c>
      <c r="C82" s="14" t="s">
        <v>3</v>
      </c>
      <c r="D82" s="15">
        <v>1</v>
      </c>
      <c r="E82" s="27"/>
      <c r="F82" s="17"/>
    </row>
    <row r="83" spans="1:8" s="55" customFormat="1" ht="12" customHeight="1" x14ac:dyDescent="0.25">
      <c r="A83" s="99"/>
      <c r="B83" s="30"/>
      <c r="C83" s="14"/>
      <c r="D83" s="15"/>
      <c r="E83" s="304"/>
      <c r="F83" s="17"/>
    </row>
    <row r="84" spans="1:8" s="55" customFormat="1" ht="12" customHeight="1" x14ac:dyDescent="0.25">
      <c r="A84" s="60">
        <f>+A71+0.001</f>
        <v>5.2060000000000013</v>
      </c>
      <c r="B84" s="40" t="s">
        <v>86</v>
      </c>
      <c r="C84" s="14"/>
      <c r="D84" s="15"/>
      <c r="E84" s="304"/>
      <c r="F84" s="17"/>
    </row>
    <row r="85" spans="1:8" s="55" customFormat="1" ht="12" customHeight="1" x14ac:dyDescent="0.25">
      <c r="A85" s="56"/>
      <c r="B85" s="26" t="s">
        <v>87</v>
      </c>
      <c r="C85" s="14"/>
      <c r="D85" s="15"/>
      <c r="E85" s="304"/>
      <c r="F85" s="17"/>
    </row>
    <row r="86" spans="1:8" s="55" customFormat="1" ht="12" customHeight="1" x14ac:dyDescent="0.25">
      <c r="A86" s="100"/>
      <c r="B86" s="30" t="s">
        <v>88</v>
      </c>
      <c r="C86" s="14" t="s">
        <v>3</v>
      </c>
      <c r="D86" s="15">
        <v>7</v>
      </c>
      <c r="E86" s="27"/>
      <c r="F86" s="17"/>
    </row>
    <row r="87" spans="1:8" s="57" customFormat="1" ht="12" customHeight="1" x14ac:dyDescent="0.25">
      <c r="A87" s="100"/>
      <c r="B87" s="30" t="s">
        <v>89</v>
      </c>
      <c r="C87" s="14" t="s">
        <v>3</v>
      </c>
      <c r="D87" s="15">
        <v>11</v>
      </c>
      <c r="E87" s="27"/>
      <c r="F87" s="17"/>
      <c r="H87" s="58"/>
    </row>
    <row r="88" spans="1:8" s="57" customFormat="1" ht="12" customHeight="1" x14ac:dyDescent="0.25">
      <c r="A88" s="98"/>
      <c r="B88" s="30" t="s">
        <v>91</v>
      </c>
      <c r="C88" s="14" t="s">
        <v>3</v>
      </c>
      <c r="D88" s="15">
        <v>2</v>
      </c>
      <c r="E88" s="27"/>
      <c r="F88" s="17"/>
      <c r="H88" s="59"/>
    </row>
    <row r="89" spans="1:8" s="57" customFormat="1" ht="12" customHeight="1" x14ac:dyDescent="0.25">
      <c r="A89" s="56"/>
      <c r="B89" s="26" t="s">
        <v>92</v>
      </c>
      <c r="C89" s="14"/>
      <c r="D89" s="15"/>
      <c r="E89" s="304"/>
      <c r="F89" s="17"/>
      <c r="H89" s="58"/>
    </row>
    <row r="90" spans="1:8" s="57" customFormat="1" ht="12" customHeight="1" x14ac:dyDescent="0.25">
      <c r="A90" s="60"/>
      <c r="B90" s="30" t="s">
        <v>220</v>
      </c>
      <c r="C90" s="14" t="s">
        <v>3</v>
      </c>
      <c r="D90" s="15">
        <v>5</v>
      </c>
      <c r="E90" s="27"/>
      <c r="F90" s="17"/>
      <c r="H90" s="59"/>
    </row>
    <row r="91" spans="1:8" s="57" customFormat="1" ht="12" customHeight="1" x14ac:dyDescent="0.25">
      <c r="A91" s="60"/>
      <c r="B91" s="30" t="s">
        <v>330</v>
      </c>
      <c r="C91" s="14" t="s">
        <v>3</v>
      </c>
      <c r="D91" s="15">
        <v>6</v>
      </c>
      <c r="E91" s="27"/>
      <c r="F91" s="17"/>
      <c r="H91" s="58"/>
    </row>
    <row r="92" spans="1:8" s="57" customFormat="1" ht="12" customHeight="1" x14ac:dyDescent="0.25">
      <c r="A92" s="56"/>
      <c r="B92" s="26" t="s">
        <v>94</v>
      </c>
      <c r="C92" s="14"/>
      <c r="D92" s="15"/>
      <c r="E92" s="304"/>
      <c r="F92" s="17"/>
      <c r="H92" s="58"/>
    </row>
    <row r="93" spans="1:8" s="57" customFormat="1" ht="12" customHeight="1" x14ac:dyDescent="0.25">
      <c r="A93" s="98"/>
      <c r="B93" s="30" t="s">
        <v>96</v>
      </c>
      <c r="C93" s="14" t="s">
        <v>3</v>
      </c>
      <c r="D93" s="15">
        <v>1</v>
      </c>
      <c r="E93" s="27"/>
      <c r="F93" s="17"/>
      <c r="H93" s="58"/>
    </row>
    <row r="94" spans="1:8" s="57" customFormat="1" ht="12" customHeight="1" x14ac:dyDescent="0.25">
      <c r="A94" s="98"/>
      <c r="B94" s="141"/>
      <c r="C94" s="23"/>
      <c r="D94" s="24"/>
      <c r="E94" s="304"/>
      <c r="F94" s="17"/>
      <c r="H94" s="58"/>
    </row>
    <row r="95" spans="1:8" s="57" customFormat="1" ht="12" customHeight="1" x14ac:dyDescent="0.25">
      <c r="A95" s="60">
        <f>+A84+0.001</f>
        <v>5.2070000000000016</v>
      </c>
      <c r="B95" s="40" t="s">
        <v>97</v>
      </c>
      <c r="C95" s="14"/>
      <c r="D95" s="15"/>
      <c r="E95" s="304"/>
      <c r="F95" s="17"/>
      <c r="H95" s="59"/>
    </row>
    <row r="96" spans="1:8" s="28" customFormat="1" ht="12" customHeight="1" x14ac:dyDescent="0.25">
      <c r="A96" s="56"/>
      <c r="B96" s="26" t="s">
        <v>98</v>
      </c>
      <c r="C96" s="14" t="s">
        <v>3</v>
      </c>
      <c r="D96" s="15">
        <v>17</v>
      </c>
      <c r="E96" s="27"/>
      <c r="F96" s="17"/>
    </row>
    <row r="97" spans="1:8" s="28" customFormat="1" ht="12" customHeight="1" x14ac:dyDescent="0.25">
      <c r="A97" s="56"/>
      <c r="B97" s="26" t="s">
        <v>100</v>
      </c>
      <c r="C97" s="14" t="s">
        <v>3</v>
      </c>
      <c r="D97" s="15">
        <v>4</v>
      </c>
      <c r="E97" s="27"/>
      <c r="F97" s="17"/>
    </row>
    <row r="98" spans="1:8" s="28" customFormat="1" ht="12" customHeight="1" x14ac:dyDescent="0.25">
      <c r="A98" s="56"/>
      <c r="B98" s="26" t="s">
        <v>101</v>
      </c>
      <c r="C98" s="14" t="s">
        <v>3</v>
      </c>
      <c r="D98" s="15">
        <v>3</v>
      </c>
      <c r="E98" s="27"/>
      <c r="F98" s="17"/>
    </row>
    <row r="99" spans="1:8" s="55" customFormat="1" ht="12" customHeight="1" x14ac:dyDescent="0.25">
      <c r="A99" s="107"/>
      <c r="B99" s="26"/>
      <c r="C99" s="14"/>
      <c r="D99" s="15"/>
      <c r="E99" s="304"/>
      <c r="F99" s="17"/>
    </row>
    <row r="100" spans="1:8" s="57" customFormat="1" ht="12" customHeight="1" x14ac:dyDescent="0.25">
      <c r="A100" s="60">
        <v>5.2089999999999996</v>
      </c>
      <c r="B100" s="40" t="s">
        <v>104</v>
      </c>
      <c r="C100" s="14"/>
      <c r="D100" s="15"/>
      <c r="E100" s="304"/>
      <c r="F100" s="17"/>
      <c r="H100" s="58"/>
    </row>
    <row r="101" spans="1:8" s="57" customFormat="1" ht="12" customHeight="1" x14ac:dyDescent="0.25">
      <c r="A101" s="56"/>
      <c r="B101" s="26" t="s">
        <v>105</v>
      </c>
      <c r="C101" s="14" t="s">
        <v>25</v>
      </c>
      <c r="D101" s="15">
        <v>9</v>
      </c>
      <c r="E101" s="27"/>
      <c r="F101" s="17"/>
      <c r="H101" s="58"/>
    </row>
    <row r="102" spans="1:8" s="57" customFormat="1" ht="12" customHeight="1" thickBot="1" x14ac:dyDescent="0.3">
      <c r="A102" s="60"/>
      <c r="B102" s="40"/>
      <c r="C102" s="41"/>
      <c r="D102" s="42"/>
      <c r="E102" s="308"/>
      <c r="F102" s="44"/>
      <c r="H102" s="58"/>
    </row>
    <row r="103" spans="1:8" s="57" customFormat="1" ht="27" customHeight="1" thickTop="1" thickBot="1" x14ac:dyDescent="0.3">
      <c r="A103" s="69"/>
      <c r="B103" s="323"/>
      <c r="C103" s="425" t="str">
        <f>B42</f>
        <v>DESCRIPTION DES TRAVAUX COURANT FORT</v>
      </c>
      <c r="D103" s="426"/>
      <c r="E103" s="427"/>
      <c r="F103" s="320"/>
      <c r="H103" s="58"/>
    </row>
    <row r="104" spans="1:8" s="57" customFormat="1" ht="12" customHeight="1" thickTop="1" x14ac:dyDescent="0.25">
      <c r="A104" s="107"/>
      <c r="B104" s="13"/>
      <c r="C104" s="54"/>
      <c r="D104" s="92"/>
      <c r="E104" s="322"/>
      <c r="F104" s="93"/>
      <c r="H104" s="58"/>
    </row>
    <row r="105" spans="1:8" s="28" customFormat="1" ht="27" customHeight="1" x14ac:dyDescent="0.25">
      <c r="A105" s="135">
        <f>'LOT 05 CFO CFA BAT A T06'!A64</f>
        <v>5.2999999999999989</v>
      </c>
      <c r="B105" s="189" t="s">
        <v>126</v>
      </c>
      <c r="C105" s="14"/>
      <c r="D105" s="15"/>
      <c r="E105" s="304"/>
      <c r="F105" s="17"/>
    </row>
    <row r="106" spans="1:8" s="28" customFormat="1" ht="12" customHeight="1" x14ac:dyDescent="0.25">
      <c r="A106" s="60">
        <f>+A105+0.001</f>
        <v>5.3009999999999993</v>
      </c>
      <c r="B106" s="40" t="s">
        <v>150</v>
      </c>
      <c r="C106" s="14"/>
      <c r="D106" s="15"/>
      <c r="E106" s="304"/>
      <c r="F106" s="17"/>
    </row>
    <row r="107" spans="1:8" s="28" customFormat="1" ht="24" x14ac:dyDescent="0.25">
      <c r="A107" s="56"/>
      <c r="B107" s="26" t="s">
        <v>151</v>
      </c>
      <c r="C107" s="14"/>
      <c r="D107" s="15"/>
      <c r="E107" s="304"/>
      <c r="F107" s="17"/>
    </row>
    <row r="108" spans="1:8" s="57" customFormat="1" ht="15" x14ac:dyDescent="0.2">
      <c r="A108" s="95"/>
      <c r="B108" s="30" t="s">
        <v>331</v>
      </c>
      <c r="C108" s="14" t="s">
        <v>25</v>
      </c>
      <c r="D108" s="15">
        <v>1</v>
      </c>
      <c r="E108" s="27"/>
      <c r="F108" s="17"/>
    </row>
    <row r="109" spans="1:8" s="28" customFormat="1" ht="12" customHeight="1" x14ac:dyDescent="0.25">
      <c r="A109" s="60"/>
      <c r="B109" s="26"/>
      <c r="C109" s="14"/>
      <c r="D109" s="15"/>
      <c r="E109" s="304"/>
      <c r="F109" s="17"/>
    </row>
    <row r="110" spans="1:8" s="28" customFormat="1" ht="12" customHeight="1" x14ac:dyDescent="0.25">
      <c r="A110" s="56"/>
      <c r="B110" s="26" t="s">
        <v>154</v>
      </c>
      <c r="C110" s="14" t="s">
        <v>25</v>
      </c>
      <c r="D110" s="15">
        <v>1</v>
      </c>
      <c r="E110" s="27"/>
      <c r="F110" s="17"/>
    </row>
    <row r="111" spans="1:8" s="28" customFormat="1" ht="12" customHeight="1" x14ac:dyDescent="0.25">
      <c r="A111" s="98"/>
      <c r="B111" s="26"/>
      <c r="C111" s="14"/>
      <c r="D111" s="15"/>
      <c r="E111" s="304"/>
      <c r="F111" s="17"/>
    </row>
    <row r="112" spans="1:8" s="28" customFormat="1" ht="12" customHeight="1" x14ac:dyDescent="0.25">
      <c r="A112" s="60">
        <f>+A106+0.001</f>
        <v>5.3019999999999996</v>
      </c>
      <c r="B112" s="40" t="s">
        <v>57</v>
      </c>
      <c r="C112" s="14"/>
      <c r="D112" s="15"/>
      <c r="E112" s="304"/>
      <c r="F112" s="17"/>
    </row>
    <row r="113" spans="1:8" s="57" customFormat="1" ht="12" customHeight="1" x14ac:dyDescent="0.25">
      <c r="A113" s="56"/>
      <c r="B113" s="26" t="s">
        <v>155</v>
      </c>
      <c r="C113" s="14" t="s">
        <v>3</v>
      </c>
      <c r="D113" s="15">
        <v>1</v>
      </c>
      <c r="E113" s="27"/>
      <c r="F113" s="17"/>
    </row>
    <row r="114" spans="1:8" s="57" customFormat="1" ht="12" customHeight="1" x14ac:dyDescent="0.25">
      <c r="A114" s="56"/>
      <c r="B114" s="26" t="s">
        <v>107</v>
      </c>
      <c r="C114" s="14" t="s">
        <v>25</v>
      </c>
      <c r="D114" s="15">
        <v>1</v>
      </c>
      <c r="E114" s="27"/>
      <c r="F114" s="17"/>
    </row>
    <row r="115" spans="1:8" s="57" customFormat="1" ht="12" customHeight="1" x14ac:dyDescent="0.25">
      <c r="A115" s="56"/>
      <c r="B115" s="26" t="s">
        <v>108</v>
      </c>
      <c r="C115" s="14" t="s">
        <v>25</v>
      </c>
      <c r="D115" s="15">
        <v>1</v>
      </c>
      <c r="E115" s="27"/>
      <c r="F115" s="17"/>
    </row>
    <row r="116" spans="1:8" s="55" customFormat="1" ht="12" customHeight="1" x14ac:dyDescent="0.25">
      <c r="A116" s="56"/>
      <c r="B116" s="26" t="s">
        <v>109</v>
      </c>
      <c r="C116" s="14" t="s">
        <v>25</v>
      </c>
      <c r="D116" s="15">
        <v>1</v>
      </c>
      <c r="E116" s="27"/>
      <c r="F116" s="17"/>
    </row>
    <row r="117" spans="1:8" s="55" customFormat="1" ht="12" customHeight="1" x14ac:dyDescent="0.25">
      <c r="A117" s="56"/>
      <c r="B117" s="26" t="s">
        <v>58</v>
      </c>
      <c r="C117" s="14" t="s">
        <v>25</v>
      </c>
      <c r="D117" s="15">
        <v>1</v>
      </c>
      <c r="E117" s="27"/>
      <c r="F117" s="17"/>
    </row>
    <row r="118" spans="1:8" s="55" customFormat="1" ht="12" customHeight="1" x14ac:dyDescent="0.25">
      <c r="A118" s="56"/>
      <c r="B118" s="26" t="s">
        <v>110</v>
      </c>
      <c r="C118" s="14" t="s">
        <v>3</v>
      </c>
      <c r="D118" s="15">
        <v>20</v>
      </c>
      <c r="E118" s="27"/>
      <c r="F118" s="17"/>
    </row>
    <row r="119" spans="1:8" s="55" customFormat="1" ht="12" customHeight="1" x14ac:dyDescent="0.25">
      <c r="A119" s="56"/>
      <c r="B119" s="26" t="s">
        <v>111</v>
      </c>
      <c r="C119" s="14" t="s">
        <v>3</v>
      </c>
      <c r="D119" s="15">
        <v>20</v>
      </c>
      <c r="E119" s="27"/>
      <c r="F119" s="17"/>
    </row>
    <row r="120" spans="1:8" s="55" customFormat="1" ht="12" customHeight="1" x14ac:dyDescent="0.25">
      <c r="A120" s="56"/>
      <c r="B120" s="26" t="s">
        <v>112</v>
      </c>
      <c r="C120" s="14"/>
      <c r="D120" s="15"/>
      <c r="E120" s="304"/>
      <c r="F120" s="17"/>
    </row>
    <row r="121" spans="1:8" s="57" customFormat="1" ht="12" customHeight="1" x14ac:dyDescent="0.25">
      <c r="A121" s="60"/>
      <c r="B121" s="30" t="s">
        <v>113</v>
      </c>
      <c r="C121" s="14" t="s">
        <v>3</v>
      </c>
      <c r="D121" s="15">
        <v>20</v>
      </c>
      <c r="E121" s="27"/>
      <c r="F121" s="17"/>
      <c r="H121" s="59"/>
    </row>
    <row r="122" spans="1:8" s="57" customFormat="1" ht="12" customHeight="1" x14ac:dyDescent="0.25">
      <c r="A122" s="324"/>
      <c r="B122" s="26" t="s">
        <v>156</v>
      </c>
      <c r="C122" s="14" t="s">
        <v>3</v>
      </c>
      <c r="D122" s="15">
        <f>D113</f>
        <v>1</v>
      </c>
      <c r="E122" s="27"/>
      <c r="F122" s="17"/>
      <c r="H122" s="59"/>
    </row>
    <row r="123" spans="1:8" s="57" customFormat="1" ht="12" customHeight="1" x14ac:dyDescent="0.25">
      <c r="A123" s="60"/>
      <c r="B123" s="26"/>
      <c r="C123" s="14"/>
      <c r="D123" s="15"/>
      <c r="E123" s="304"/>
      <c r="F123" s="17"/>
      <c r="H123" s="58"/>
    </row>
    <row r="124" spans="1:8" s="57" customFormat="1" ht="12" customHeight="1" x14ac:dyDescent="0.25">
      <c r="A124" s="60">
        <f>+A112+0.001</f>
        <v>5.3029999999999999</v>
      </c>
      <c r="B124" s="40" t="s">
        <v>114</v>
      </c>
      <c r="C124" s="14"/>
      <c r="D124" s="15"/>
      <c r="E124" s="304"/>
      <c r="F124" s="17"/>
      <c r="H124" s="59"/>
    </row>
    <row r="125" spans="1:8" s="57" customFormat="1" ht="12" customHeight="1" x14ac:dyDescent="0.25">
      <c r="A125" s="321"/>
      <c r="B125" s="286" t="s">
        <v>317</v>
      </c>
      <c r="C125" s="54" t="s">
        <v>25</v>
      </c>
      <c r="D125" s="92">
        <v>1</v>
      </c>
      <c r="E125" s="27"/>
      <c r="F125" s="93"/>
      <c r="H125" s="58"/>
    </row>
    <row r="126" spans="1:8" s="57" customFormat="1" ht="12" customHeight="1" x14ac:dyDescent="0.25">
      <c r="A126" s="56"/>
      <c r="B126" s="26" t="s">
        <v>116</v>
      </c>
      <c r="C126" s="14" t="s">
        <v>3</v>
      </c>
      <c r="D126" s="15">
        <v>1</v>
      </c>
      <c r="E126" s="27"/>
      <c r="F126" s="17"/>
      <c r="H126" s="58"/>
    </row>
    <row r="127" spans="1:8" s="57" customFormat="1" ht="12" customHeight="1" x14ac:dyDescent="0.25">
      <c r="A127" s="324"/>
      <c r="B127" s="26" t="s">
        <v>117</v>
      </c>
      <c r="C127" s="14" t="s">
        <v>3</v>
      </c>
      <c r="D127" s="15">
        <v>1</v>
      </c>
      <c r="E127" s="27"/>
      <c r="F127" s="17"/>
      <c r="H127" s="59"/>
    </row>
    <row r="128" spans="1:8" s="57" customFormat="1" ht="12" customHeight="1" x14ac:dyDescent="0.25">
      <c r="A128" s="324"/>
      <c r="B128" s="26" t="s">
        <v>158</v>
      </c>
      <c r="C128" s="14" t="s">
        <v>3</v>
      </c>
      <c r="D128" s="15">
        <v>2</v>
      </c>
      <c r="E128" s="27"/>
      <c r="F128" s="17"/>
      <c r="H128" s="59"/>
    </row>
    <row r="129" spans="1:8" s="57" customFormat="1" ht="12" customHeight="1" x14ac:dyDescent="0.25">
      <c r="A129" s="324"/>
      <c r="B129" s="26" t="s">
        <v>318</v>
      </c>
      <c r="C129" s="14" t="s">
        <v>25</v>
      </c>
      <c r="D129" s="15">
        <v>1</v>
      </c>
      <c r="E129" s="27"/>
      <c r="F129" s="17"/>
      <c r="H129" s="58"/>
    </row>
    <row r="130" spans="1:8" s="57" customFormat="1" ht="12" customHeight="1" x14ac:dyDescent="0.25">
      <c r="A130" s="107"/>
      <c r="B130" s="286"/>
      <c r="C130" s="54"/>
      <c r="D130" s="92"/>
      <c r="E130" s="304"/>
      <c r="F130" s="93"/>
      <c r="H130" s="58"/>
    </row>
    <row r="131" spans="1:8" s="57" customFormat="1" ht="12" customHeight="1" x14ac:dyDescent="0.25">
      <c r="A131" s="60">
        <v>5.3049999999999997</v>
      </c>
      <c r="B131" s="40" t="s">
        <v>118</v>
      </c>
      <c r="C131" s="14"/>
      <c r="D131" s="15"/>
      <c r="E131" s="304"/>
      <c r="F131" s="17"/>
      <c r="H131" s="58"/>
    </row>
    <row r="132" spans="1:8" s="57" customFormat="1" ht="12" customHeight="1" x14ac:dyDescent="0.25">
      <c r="A132" s="56"/>
      <c r="B132" s="26" t="s">
        <v>332</v>
      </c>
      <c r="C132" s="14" t="s">
        <v>3</v>
      </c>
      <c r="D132" s="15">
        <v>1</v>
      </c>
      <c r="E132" s="27"/>
      <c r="F132" s="17"/>
      <c r="H132" s="58"/>
    </row>
    <row r="133" spans="1:8" s="57" customFormat="1" ht="12" customHeight="1" x14ac:dyDescent="0.25">
      <c r="A133" s="56"/>
      <c r="B133" s="26" t="s">
        <v>333</v>
      </c>
      <c r="C133" s="14" t="s">
        <v>3</v>
      </c>
      <c r="D133" s="15">
        <v>1</v>
      </c>
      <c r="E133" s="27"/>
      <c r="F133" s="17"/>
      <c r="H133" s="59"/>
    </row>
    <row r="134" spans="1:8" s="28" customFormat="1" ht="12" customHeight="1" x14ac:dyDescent="0.25">
      <c r="A134" s="60"/>
      <c r="B134" s="26"/>
      <c r="C134" s="14"/>
      <c r="D134" s="15"/>
      <c r="E134" s="304"/>
      <c r="F134" s="17"/>
    </row>
    <row r="135" spans="1:8" s="28" customFormat="1" ht="12" customHeight="1" x14ac:dyDescent="0.25">
      <c r="A135" s="60">
        <f>+A131+0.001</f>
        <v>5.306</v>
      </c>
      <c r="B135" s="40" t="s">
        <v>166</v>
      </c>
      <c r="C135" s="14"/>
      <c r="D135" s="15"/>
      <c r="E135" s="304"/>
      <c r="F135" s="17"/>
    </row>
    <row r="136" spans="1:8" s="28" customFormat="1" ht="12" customHeight="1" x14ac:dyDescent="0.25">
      <c r="A136" s="56"/>
      <c r="B136" s="26" t="s">
        <v>167</v>
      </c>
      <c r="C136" s="14" t="s">
        <v>25</v>
      </c>
      <c r="D136" s="15">
        <v>2</v>
      </c>
      <c r="E136" s="27"/>
      <c r="F136" s="17"/>
    </row>
    <row r="137" spans="1:8" s="28" customFormat="1" ht="12" customHeight="1" thickBot="1" x14ac:dyDescent="0.3">
      <c r="A137" s="60"/>
      <c r="B137" s="26"/>
      <c r="C137" s="14"/>
      <c r="D137" s="15"/>
      <c r="E137" s="304"/>
      <c r="F137" s="17"/>
    </row>
    <row r="138" spans="1:8" s="57" customFormat="1" ht="27" customHeight="1" thickTop="1" thickBot="1" x14ac:dyDescent="0.3">
      <c r="A138" s="60"/>
      <c r="B138" s="26"/>
      <c r="C138" s="381" t="str">
        <f>B105</f>
        <v>DESCRIPTION DES TRAVAUX COURANT FORT</v>
      </c>
      <c r="D138" s="382"/>
      <c r="E138" s="383"/>
      <c r="F138" s="310"/>
      <c r="H138" s="58"/>
    </row>
    <row r="139" spans="1:8" s="57" customFormat="1" ht="16.5" thickTop="1" thickBot="1" x14ac:dyDescent="0.3">
      <c r="A139" s="69"/>
      <c r="B139" s="104"/>
      <c r="C139" s="325"/>
      <c r="D139" s="325"/>
      <c r="E139" s="325"/>
      <c r="F139" s="326"/>
      <c r="H139" s="58"/>
    </row>
    <row r="140" spans="1:8" s="28" customFormat="1" ht="13.5" thickTop="1" x14ac:dyDescent="0.25">
      <c r="A140" s="268">
        <v>5.4999999999999991</v>
      </c>
      <c r="B140" s="189" t="s">
        <v>120</v>
      </c>
      <c r="C140" s="54"/>
      <c r="D140" s="92"/>
      <c r="E140" s="190"/>
      <c r="F140" s="93"/>
    </row>
    <row r="141" spans="1:8" s="57" customFormat="1" ht="15" x14ac:dyDescent="0.25">
      <c r="A141" s="60">
        <v>5.5009999999999994</v>
      </c>
      <c r="B141" s="26" t="s">
        <v>121</v>
      </c>
      <c r="C141" s="14" t="s">
        <v>3</v>
      </c>
      <c r="D141" s="15">
        <v>1</v>
      </c>
      <c r="E141" s="27"/>
      <c r="F141" s="17"/>
    </row>
    <row r="142" spans="1:8" x14ac:dyDescent="0.25">
      <c r="A142" s="60">
        <v>5.5030000000000001</v>
      </c>
      <c r="B142" s="26" t="s">
        <v>122</v>
      </c>
      <c r="C142" s="14" t="s">
        <v>3</v>
      </c>
      <c r="D142" s="15">
        <v>2</v>
      </c>
      <c r="E142" s="27"/>
      <c r="F142" s="17"/>
    </row>
    <row r="143" spans="1:8" x14ac:dyDescent="0.25">
      <c r="A143" s="60">
        <v>5.5080000000000018</v>
      </c>
      <c r="B143" s="26" t="s">
        <v>123</v>
      </c>
      <c r="C143" s="14" t="s">
        <v>3</v>
      </c>
      <c r="D143" s="15">
        <v>1</v>
      </c>
      <c r="E143" s="27"/>
      <c r="F143" s="17"/>
    </row>
    <row r="144" spans="1:8" x14ac:dyDescent="0.25">
      <c r="A144" s="60">
        <v>5.5170000000000048</v>
      </c>
      <c r="B144" s="26" t="s">
        <v>124</v>
      </c>
      <c r="C144" s="14" t="s">
        <v>3</v>
      </c>
      <c r="D144" s="15">
        <v>1</v>
      </c>
      <c r="E144" s="27"/>
      <c r="F144" s="17"/>
    </row>
    <row r="145" spans="1:8" s="57" customFormat="1" ht="15.75" thickBot="1" x14ac:dyDescent="0.3">
      <c r="A145" s="60"/>
      <c r="B145" s="26"/>
      <c r="C145" s="14"/>
      <c r="D145" s="15"/>
      <c r="E145" s="16"/>
      <c r="F145" s="17"/>
      <c r="H145" s="58"/>
    </row>
    <row r="146" spans="1:8" ht="30.95" customHeight="1" thickTop="1" thickBot="1" x14ac:dyDescent="0.3">
      <c r="A146" s="45"/>
      <c r="B146" s="46"/>
      <c r="C146" s="381" t="str">
        <f>+B140</f>
        <v>DESCRIPTION DES TRAVAUX SECURITE</v>
      </c>
      <c r="D146" s="382"/>
      <c r="E146" s="383"/>
      <c r="F146" s="47"/>
    </row>
    <row r="147" spans="1:8" ht="12" customHeight="1" thickTop="1" thickBot="1" x14ac:dyDescent="0.3">
      <c r="A147" s="60"/>
      <c r="B147" s="26"/>
      <c r="C147" s="230"/>
      <c r="D147" s="231"/>
      <c r="E147" s="314"/>
      <c r="F147" s="315"/>
    </row>
    <row r="148" spans="1:8" ht="30" customHeight="1" thickTop="1" thickBot="1" x14ac:dyDescent="0.3">
      <c r="A148" s="428" t="s">
        <v>4</v>
      </c>
      <c r="B148" s="429"/>
      <c r="C148" s="429"/>
      <c r="D148" s="429"/>
      <c r="E148" s="430"/>
      <c r="F148" s="287"/>
    </row>
    <row r="149" spans="1:8" ht="12" customHeight="1" thickTop="1" x14ac:dyDescent="0.25">
      <c r="A149" s="327"/>
      <c r="E149" s="316"/>
      <c r="F149" s="79"/>
      <c r="H149" s="28"/>
    </row>
    <row r="150" spans="1:8" ht="12" customHeight="1" x14ac:dyDescent="0.25">
      <c r="A150" s="328"/>
      <c r="E150" s="316"/>
      <c r="F150" s="79"/>
      <c r="H150" s="28"/>
    </row>
    <row r="151" spans="1:8" ht="12.75" x14ac:dyDescent="0.25">
      <c r="A151" s="2" t="s">
        <v>12</v>
      </c>
      <c r="E151" s="316"/>
      <c r="F151" s="79"/>
      <c r="H151" s="28"/>
    </row>
    <row r="152" spans="1:8" ht="12.75" x14ac:dyDescent="0.25">
      <c r="E152" s="316"/>
      <c r="F152" s="79"/>
      <c r="H152" s="28"/>
    </row>
    <row r="153" spans="1:8" ht="12.75" x14ac:dyDescent="0.25">
      <c r="E153" s="316"/>
      <c r="F153" s="79"/>
      <c r="H153" s="28"/>
    </row>
    <row r="154" spans="1:8" x14ac:dyDescent="0.25">
      <c r="E154" s="316"/>
      <c r="F154" s="79"/>
    </row>
    <row r="155" spans="1:8" x14ac:dyDescent="0.25">
      <c r="E155" s="316"/>
      <c r="F155" s="79"/>
    </row>
    <row r="156" spans="1:8" x14ac:dyDescent="0.25">
      <c r="E156" s="316"/>
      <c r="F156" s="79"/>
    </row>
    <row r="157" spans="1:8" x14ac:dyDescent="0.25">
      <c r="E157" s="316"/>
      <c r="F157" s="79"/>
    </row>
    <row r="158" spans="1:8" x14ac:dyDescent="0.25">
      <c r="E158" s="316"/>
      <c r="F158" s="79"/>
    </row>
    <row r="159" spans="1:8" x14ac:dyDescent="0.25">
      <c r="E159" s="316"/>
      <c r="F159" s="79"/>
    </row>
    <row r="160" spans="1:8" x14ac:dyDescent="0.25">
      <c r="E160" s="316"/>
      <c r="F160" s="79"/>
    </row>
    <row r="161" spans="5:6" x14ac:dyDescent="0.25">
      <c r="E161" s="316"/>
      <c r="F161" s="79"/>
    </row>
    <row r="162" spans="5:6" x14ac:dyDescent="0.25">
      <c r="E162" s="316"/>
      <c r="F162" s="79"/>
    </row>
    <row r="163" spans="5:6" x14ac:dyDescent="0.25">
      <c r="E163" s="316"/>
      <c r="F163" s="79"/>
    </row>
    <row r="164" spans="5:6" x14ac:dyDescent="0.25">
      <c r="E164" s="316"/>
      <c r="F164" s="79"/>
    </row>
    <row r="165" spans="5:6" x14ac:dyDescent="0.25">
      <c r="E165" s="316"/>
      <c r="F165" s="79"/>
    </row>
    <row r="166" spans="5:6" x14ac:dyDescent="0.25">
      <c r="E166" s="316"/>
      <c r="F166" s="79"/>
    </row>
    <row r="167" spans="5:6" x14ac:dyDescent="0.25">
      <c r="E167" s="316"/>
      <c r="F167" s="79"/>
    </row>
    <row r="168" spans="5:6" x14ac:dyDescent="0.25">
      <c r="E168" s="316"/>
      <c r="F168" s="79"/>
    </row>
    <row r="169" spans="5:6" x14ac:dyDescent="0.25">
      <c r="E169" s="316"/>
      <c r="F169" s="79"/>
    </row>
    <row r="170" spans="5:6" x14ac:dyDescent="0.25">
      <c r="E170" s="316"/>
      <c r="F170" s="79"/>
    </row>
    <row r="171" spans="5:6" x14ac:dyDescent="0.25">
      <c r="E171" s="316"/>
      <c r="F171" s="79"/>
    </row>
    <row r="172" spans="5:6" x14ac:dyDescent="0.25">
      <c r="E172" s="316"/>
      <c r="F172" s="79"/>
    </row>
    <row r="173" spans="5:6" x14ac:dyDescent="0.25">
      <c r="E173" s="316"/>
      <c r="F173" s="79"/>
    </row>
    <row r="174" spans="5:6" x14ac:dyDescent="0.25">
      <c r="E174" s="316"/>
      <c r="F174" s="79"/>
    </row>
    <row r="175" spans="5:6" x14ac:dyDescent="0.25">
      <c r="E175" s="316"/>
      <c r="F175" s="79"/>
    </row>
    <row r="176" spans="5:6" x14ac:dyDescent="0.25">
      <c r="E176" s="316"/>
      <c r="F176" s="79"/>
    </row>
    <row r="177" spans="5:6" x14ac:dyDescent="0.25">
      <c r="E177" s="316"/>
      <c r="F177" s="79"/>
    </row>
    <row r="178" spans="5:6" x14ac:dyDescent="0.25">
      <c r="E178" s="316"/>
      <c r="F178" s="79"/>
    </row>
    <row r="179" spans="5:6" x14ac:dyDescent="0.25">
      <c r="E179" s="316"/>
      <c r="F179" s="79"/>
    </row>
    <row r="180" spans="5:6" x14ac:dyDescent="0.25">
      <c r="E180" s="316"/>
      <c r="F180" s="79"/>
    </row>
    <row r="181" spans="5:6" x14ac:dyDescent="0.25">
      <c r="E181" s="316"/>
      <c r="F181" s="79"/>
    </row>
  </sheetData>
  <mergeCells count="12">
    <mergeCell ref="A148:E148"/>
    <mergeCell ref="A1:F1"/>
    <mergeCell ref="A2:F2"/>
    <mergeCell ref="A3:F3"/>
    <mergeCell ref="A4:F4"/>
    <mergeCell ref="E8:F8"/>
    <mergeCell ref="E9:F9"/>
    <mergeCell ref="C34:E34"/>
    <mergeCell ref="B36:B40"/>
    <mergeCell ref="C103:E103"/>
    <mergeCell ref="C138:E138"/>
    <mergeCell ref="C146:E146"/>
  </mergeCells>
  <conditionalFormatting sqref="E10 E12:E13">
    <cfRule type="cellIs" dxfId="61" priority="1" operator="equal">
      <formula>0</formula>
    </cfRule>
  </conditionalFormatting>
  <conditionalFormatting sqref="E44:E47 E51 E55">
    <cfRule type="cellIs" dxfId="60" priority="2" operator="equal">
      <formula>0</formula>
    </cfRule>
  </conditionalFormatting>
  <conditionalFormatting sqref="E57 E59 E61 E63 E65 E69 E73:E74">
    <cfRule type="cellIs" dxfId="59" priority="3" operator="equal">
      <formula>0</formula>
    </cfRule>
  </conditionalFormatting>
  <conditionalFormatting sqref="E76:E82 E86:E88 E90:E91 E93 E96:E98 E101">
    <cfRule type="cellIs" dxfId="58" priority="4" operator="equal">
      <formula>0</formula>
    </cfRule>
  </conditionalFormatting>
  <conditionalFormatting sqref="E108 E110 E113:E119 E121:E122 E125:E129 E132:E133 E136">
    <cfRule type="cellIs" dxfId="57" priority="5" operator="equal">
      <formula>0</formula>
    </cfRule>
  </conditionalFormatting>
  <conditionalFormatting sqref="E141:E144">
    <cfRule type="cellIs" dxfId="56" priority="6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05: CF-Cf-ALARME INCENDIE-SECURITE &amp;C&amp;"Arial,Normal"&amp;5- MMW ARCHITECTURE - ARCHIFALE - SIGMA INGENIERIE - STRUCTURE CONCEPT - INGENC - GEOME - ES2  -&amp;R&amp;"Arial ,Normal"&amp;5LYCEE DE WALLIS ET FUTUNA - Page &amp;P/&amp;N</oddFooter>
  </headerFooter>
  <rowBreaks count="3" manualBreakCount="3">
    <brk id="55" max="5" man="1"/>
    <brk id="103" max="5" man="1"/>
    <brk id="139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3E63E-2F56-46F2-8EF3-11C4AF2AFFA9}">
  <sheetPr>
    <pageSetUpPr fitToPage="1"/>
  </sheetPr>
  <dimension ref="A1:H181"/>
  <sheetViews>
    <sheetView topLeftCell="A116" zoomScaleNormal="100" zoomScaleSheetLayoutView="115" workbookViewId="0">
      <selection activeCell="A62" sqref="A62"/>
    </sheetView>
  </sheetViews>
  <sheetFormatPr baseColWidth="10" defaultColWidth="13.140625" defaultRowHeight="12" x14ac:dyDescent="0.25"/>
  <cols>
    <col min="1" max="1" width="7.7109375" style="347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317" customWidth="1"/>
    <col min="6" max="6" width="17.7109375" style="84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ht="33.950000000000003" customHeight="1" thickTop="1" thickBot="1" x14ac:dyDescent="0.3">
      <c r="A3" s="434" t="s">
        <v>334</v>
      </c>
      <c r="B3" s="435"/>
      <c r="C3" s="435"/>
      <c r="D3" s="435"/>
      <c r="E3" s="435"/>
      <c r="F3" s="436"/>
    </row>
    <row r="4" spans="1:6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6" ht="12" customHeight="1" thickTop="1" x14ac:dyDescent="0.25">
      <c r="A6" s="12"/>
      <c r="B6" s="13"/>
      <c r="C6" s="14"/>
      <c r="D6" s="15"/>
      <c r="E6" s="304"/>
      <c r="F6" s="17"/>
    </row>
    <row r="7" spans="1:6" ht="27" customHeight="1" x14ac:dyDescent="0.25">
      <c r="A7" s="329">
        <f>'LOT 05 CFO CFA BAT A T06'!A7</f>
        <v>5.0999999999999996</v>
      </c>
      <c r="B7" s="20" t="s">
        <v>208</v>
      </c>
      <c r="C7" s="14"/>
      <c r="D7" s="15"/>
      <c r="E7" s="304"/>
      <c r="F7" s="17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24" x14ac:dyDescent="0.25">
      <c r="A10" s="21">
        <f>+A9+0.001</f>
        <v>5.1030000000000006</v>
      </c>
      <c r="B10" s="26" t="s">
        <v>24</v>
      </c>
      <c r="C10" s="14" t="s">
        <v>25</v>
      </c>
      <c r="D10" s="15">
        <v>1</v>
      </c>
      <c r="E10" s="27"/>
      <c r="F10" s="17"/>
    </row>
    <row r="11" spans="1:6" s="28" customFormat="1" ht="12" customHeight="1" x14ac:dyDescent="0.25">
      <c r="A11" s="21">
        <f>+A10+0.001</f>
        <v>5.104000000000001</v>
      </c>
      <c r="B11" s="26" t="s">
        <v>26</v>
      </c>
      <c r="C11" s="14"/>
      <c r="D11" s="15"/>
      <c r="E11" s="304"/>
      <c r="F11" s="17"/>
    </row>
    <row r="12" spans="1:6" s="28" customFormat="1" ht="12" customHeight="1" x14ac:dyDescent="0.25">
      <c r="A12" s="330"/>
      <c r="B12" s="30" t="s">
        <v>27</v>
      </c>
      <c r="C12" s="14" t="s">
        <v>25</v>
      </c>
      <c r="D12" s="15">
        <v>1</v>
      </c>
      <c r="E12" s="27"/>
      <c r="F12" s="17"/>
    </row>
    <row r="13" spans="1:6" s="28" customFormat="1" ht="12" customHeight="1" x14ac:dyDescent="0.25">
      <c r="A13" s="330"/>
      <c r="B13" s="30" t="s">
        <v>28</v>
      </c>
      <c r="C13" s="14" t="s">
        <v>25</v>
      </c>
      <c r="D13" s="15">
        <v>1</v>
      </c>
      <c r="E13" s="27"/>
      <c r="F13" s="17"/>
    </row>
    <row r="14" spans="1:6" ht="12" customHeight="1" x14ac:dyDescent="0.25">
      <c r="A14" s="329"/>
      <c r="B14" s="30"/>
      <c r="C14" s="14"/>
      <c r="D14" s="15"/>
      <c r="E14" s="304"/>
      <c r="F14" s="17"/>
    </row>
    <row r="15" spans="1:6" customFormat="1" ht="12" customHeight="1" x14ac:dyDescent="0.25">
      <c r="A15" s="33"/>
      <c r="B15" s="34" t="s">
        <v>29</v>
      </c>
      <c r="C15" s="35"/>
      <c r="D15" s="36"/>
      <c r="E15" s="306"/>
      <c r="F15" s="307"/>
    </row>
    <row r="16" spans="1:6" customFormat="1" ht="12" customHeight="1" x14ac:dyDescent="0.25">
      <c r="A16" s="33"/>
      <c r="B16" s="34" t="s">
        <v>30</v>
      </c>
      <c r="C16" s="35"/>
      <c r="D16" s="36"/>
      <c r="E16" s="306"/>
      <c r="F16" s="307"/>
    </row>
    <row r="17" spans="1:6" customFormat="1" ht="12" customHeight="1" x14ac:dyDescent="0.25">
      <c r="A17" s="33"/>
      <c r="B17" s="34" t="s">
        <v>31</v>
      </c>
      <c r="C17" s="35"/>
      <c r="D17" s="36"/>
      <c r="E17" s="306"/>
      <c r="F17" s="307"/>
    </row>
    <row r="18" spans="1:6" customFormat="1" ht="12" customHeight="1" x14ac:dyDescent="0.25">
      <c r="A18" s="33"/>
      <c r="B18" s="34" t="s">
        <v>32</v>
      </c>
      <c r="C18" s="39"/>
      <c r="D18" s="24"/>
      <c r="E18" s="27"/>
      <c r="F18" s="25"/>
    </row>
    <row r="19" spans="1:6" customFormat="1" ht="12" customHeight="1" x14ac:dyDescent="0.25">
      <c r="A19" s="33"/>
      <c r="B19" s="34" t="s">
        <v>33</v>
      </c>
      <c r="C19" s="35"/>
      <c r="D19" s="36"/>
      <c r="E19" s="306"/>
      <c r="F19" s="307"/>
    </row>
    <row r="20" spans="1:6" customFormat="1" ht="12" customHeight="1" x14ac:dyDescent="0.25">
      <c r="A20" s="33"/>
      <c r="B20" s="34" t="s">
        <v>34</v>
      </c>
      <c r="C20" s="35"/>
      <c r="D20" s="36"/>
      <c r="E20" s="306"/>
      <c r="F20" s="307"/>
    </row>
    <row r="21" spans="1:6" customFormat="1" ht="12" customHeight="1" x14ac:dyDescent="0.25">
      <c r="A21" s="33"/>
      <c r="B21" s="34" t="s">
        <v>35</v>
      </c>
      <c r="C21" s="35"/>
      <c r="D21" s="36"/>
      <c r="E21" s="306"/>
      <c r="F21" s="307"/>
    </row>
    <row r="22" spans="1:6" customFormat="1" ht="12" customHeight="1" x14ac:dyDescent="0.25">
      <c r="A22" s="33"/>
      <c r="B22" s="34" t="s">
        <v>36</v>
      </c>
      <c r="C22" s="35"/>
      <c r="D22" s="36"/>
      <c r="E22" s="306"/>
      <c r="F22" s="307"/>
    </row>
    <row r="23" spans="1:6" customFormat="1" ht="12" customHeight="1" x14ac:dyDescent="0.25">
      <c r="A23" s="33"/>
      <c r="B23" s="34" t="s">
        <v>37</v>
      </c>
      <c r="C23" s="35"/>
      <c r="D23" s="36"/>
      <c r="E23" s="306"/>
      <c r="F23" s="307"/>
    </row>
    <row r="24" spans="1:6" customFormat="1" ht="12" customHeight="1" x14ac:dyDescent="0.25">
      <c r="A24" s="33"/>
      <c r="B24" s="34" t="s">
        <v>38</v>
      </c>
      <c r="C24" s="35"/>
      <c r="D24" s="36"/>
      <c r="E24" s="306"/>
      <c r="F24" s="307"/>
    </row>
    <row r="25" spans="1:6" customFormat="1" ht="12" customHeight="1" x14ac:dyDescent="0.25">
      <c r="A25" s="33"/>
      <c r="B25" s="34" t="s">
        <v>39</v>
      </c>
      <c r="C25" s="35"/>
      <c r="D25" s="36"/>
      <c r="E25" s="306"/>
      <c r="F25" s="307"/>
    </row>
    <row r="26" spans="1:6" customFormat="1" ht="12" customHeight="1" x14ac:dyDescent="0.25">
      <c r="A26" s="33"/>
      <c r="B26" s="34" t="s">
        <v>40</v>
      </c>
      <c r="C26" s="35"/>
      <c r="D26" s="36"/>
      <c r="E26" s="306"/>
      <c r="F26" s="307"/>
    </row>
    <row r="27" spans="1:6" customFormat="1" ht="12" customHeight="1" x14ac:dyDescent="0.25">
      <c r="A27" s="33"/>
      <c r="B27" s="34" t="s">
        <v>41</v>
      </c>
      <c r="C27" s="35"/>
      <c r="D27" s="36"/>
      <c r="E27" s="306"/>
      <c r="F27" s="307"/>
    </row>
    <row r="28" spans="1:6" customFormat="1" ht="12" customHeight="1" x14ac:dyDescent="0.25">
      <c r="A28" s="33"/>
      <c r="B28" s="34" t="s">
        <v>42</v>
      </c>
      <c r="C28" s="35"/>
      <c r="D28" s="36"/>
      <c r="E28" s="306"/>
      <c r="F28" s="307"/>
    </row>
    <row r="29" spans="1:6" customFormat="1" ht="12" customHeight="1" x14ac:dyDescent="0.25">
      <c r="A29" s="33"/>
      <c r="B29" s="34" t="s">
        <v>43</v>
      </c>
      <c r="C29" s="35"/>
      <c r="D29" s="36"/>
      <c r="E29" s="306"/>
      <c r="F29" s="307"/>
    </row>
    <row r="30" spans="1:6" customFormat="1" ht="12" customHeight="1" x14ac:dyDescent="0.25">
      <c r="A30" s="33"/>
      <c r="B30" s="34" t="s">
        <v>44</v>
      </c>
      <c r="C30" s="35"/>
      <c r="D30" s="36"/>
      <c r="E30" s="306"/>
      <c r="F30" s="307"/>
    </row>
    <row r="31" spans="1:6" customFormat="1" ht="12" customHeight="1" x14ac:dyDescent="0.25">
      <c r="A31" s="33"/>
      <c r="B31" s="34" t="s">
        <v>45</v>
      </c>
      <c r="C31" s="35"/>
      <c r="D31" s="36"/>
      <c r="E31" s="306"/>
      <c r="F31" s="307"/>
    </row>
    <row r="32" spans="1:6" customFormat="1" ht="12" customHeight="1" x14ac:dyDescent="0.25">
      <c r="A32" s="33"/>
      <c r="B32" s="34" t="s">
        <v>46</v>
      </c>
      <c r="C32" s="35"/>
      <c r="D32" s="36"/>
      <c r="E32" s="306"/>
      <c r="F32" s="307"/>
    </row>
    <row r="33" spans="1:6" ht="12" customHeight="1" thickBot="1" x14ac:dyDescent="0.3">
      <c r="A33" s="331"/>
      <c r="B33" s="274"/>
      <c r="C33" s="41"/>
      <c r="D33" s="42"/>
      <c r="E33" s="308"/>
      <c r="F33" s="44"/>
    </row>
    <row r="34" spans="1:6" ht="27" customHeight="1" thickTop="1" thickBot="1" x14ac:dyDescent="0.3">
      <c r="A34" s="331"/>
      <c r="B34" s="309"/>
      <c r="C34" s="425" t="str">
        <f>B7</f>
        <v>TRAVAUX PRELIMINAIRE</v>
      </c>
      <c r="D34" s="426"/>
      <c r="E34" s="427"/>
      <c r="F34" s="320"/>
    </row>
    <row r="35" spans="1:6" ht="12" customHeight="1" thickTop="1" thickBot="1" x14ac:dyDescent="0.3">
      <c r="A35" s="331"/>
      <c r="B35" s="274"/>
      <c r="C35" s="48"/>
      <c r="D35" s="49"/>
      <c r="E35" s="311"/>
      <c r="F35" s="51"/>
    </row>
    <row r="36" spans="1:6" customFormat="1" ht="18" customHeight="1" thickTop="1" x14ac:dyDescent="0.25">
      <c r="A36" s="33"/>
      <c r="B36" s="378" t="s">
        <v>47</v>
      </c>
      <c r="C36" s="39"/>
      <c r="D36" s="24"/>
      <c r="E36" s="29"/>
      <c r="F36" s="31"/>
    </row>
    <row r="37" spans="1:6" customFormat="1" ht="18" customHeight="1" x14ac:dyDescent="0.25">
      <c r="A37" s="33"/>
      <c r="B37" s="379"/>
      <c r="C37" s="39"/>
      <c r="D37" s="24"/>
      <c r="E37" s="29"/>
      <c r="F37" s="31"/>
    </row>
    <row r="38" spans="1:6" customFormat="1" ht="18" customHeight="1" x14ac:dyDescent="0.25">
      <c r="A38" s="33"/>
      <c r="B38" s="379"/>
      <c r="C38" s="39"/>
      <c r="D38" s="24"/>
      <c r="E38" s="29"/>
      <c r="F38" s="31"/>
    </row>
    <row r="39" spans="1:6" customFormat="1" ht="18" customHeight="1" x14ac:dyDescent="0.25">
      <c r="A39" s="33" t="s">
        <v>10</v>
      </c>
      <c r="B39" s="379"/>
      <c r="C39" s="39"/>
      <c r="D39" s="24"/>
      <c r="E39" s="29"/>
      <c r="F39" s="31"/>
    </row>
    <row r="40" spans="1:6" customFormat="1" ht="18" customHeight="1" thickBot="1" x14ac:dyDescent="0.3">
      <c r="A40" s="33"/>
      <c r="B40" s="380"/>
      <c r="C40" s="39"/>
      <c r="D40" s="24"/>
      <c r="E40" s="29"/>
      <c r="F40" s="31"/>
    </row>
    <row r="41" spans="1:6" ht="12" customHeight="1" thickTop="1" x14ac:dyDescent="0.25">
      <c r="A41" s="273"/>
      <c r="B41" s="274"/>
      <c r="C41" s="14"/>
      <c r="D41" s="15"/>
      <c r="E41" s="304"/>
      <c r="F41" s="17"/>
    </row>
    <row r="42" spans="1:6" s="28" customFormat="1" ht="27" customHeight="1" x14ac:dyDescent="0.25">
      <c r="A42" s="329">
        <f>'LOT 05 CFO CFA BAT A T06'!A42</f>
        <v>5.1999999999999993</v>
      </c>
      <c r="B42" s="20" t="s">
        <v>126</v>
      </c>
      <c r="C42" s="54"/>
      <c r="D42" s="15"/>
      <c r="E42" s="304"/>
      <c r="F42" s="17"/>
    </row>
    <row r="43" spans="1:6" s="28" customFormat="1" ht="12" customHeight="1" x14ac:dyDescent="0.25">
      <c r="A43" s="330">
        <f>A42+0.001</f>
        <v>5.2009999999999996</v>
      </c>
      <c r="B43" s="40" t="s">
        <v>49</v>
      </c>
      <c r="C43" s="14"/>
      <c r="D43" s="15"/>
      <c r="E43" s="304"/>
      <c r="F43" s="17"/>
    </row>
    <row r="44" spans="1:6" s="28" customFormat="1" ht="12" customHeight="1" x14ac:dyDescent="0.25">
      <c r="A44" s="332"/>
      <c r="B44" s="26" t="s">
        <v>50</v>
      </c>
      <c r="C44" s="14" t="s">
        <v>25</v>
      </c>
      <c r="D44" s="15">
        <v>1</v>
      </c>
      <c r="E44" s="27"/>
      <c r="F44" s="17"/>
    </row>
    <row r="45" spans="1:6" s="28" customFormat="1" ht="12" customHeight="1" x14ac:dyDescent="0.25">
      <c r="A45" s="332"/>
      <c r="B45" s="26" t="s">
        <v>51</v>
      </c>
      <c r="C45" s="14" t="s">
        <v>25</v>
      </c>
      <c r="D45" s="15">
        <v>1</v>
      </c>
      <c r="E45" s="27"/>
      <c r="F45" s="17"/>
    </row>
    <row r="46" spans="1:6" s="28" customFormat="1" ht="12" customHeight="1" x14ac:dyDescent="0.25">
      <c r="A46" s="332"/>
      <c r="B46" s="26" t="s">
        <v>60</v>
      </c>
      <c r="C46" s="14" t="s">
        <v>25</v>
      </c>
      <c r="D46" s="15">
        <v>1</v>
      </c>
      <c r="E46" s="27"/>
      <c r="F46" s="17"/>
    </row>
    <row r="47" spans="1:6" s="28" customFormat="1" ht="12" customHeight="1" x14ac:dyDescent="0.25">
      <c r="A47" s="332"/>
      <c r="B47" s="26" t="s">
        <v>61</v>
      </c>
      <c r="C47" s="14" t="s">
        <v>25</v>
      </c>
      <c r="D47" s="15">
        <v>1</v>
      </c>
      <c r="E47" s="27"/>
      <c r="F47" s="17"/>
    </row>
    <row r="48" spans="1:6" s="28" customFormat="1" ht="12" customHeight="1" x14ac:dyDescent="0.25">
      <c r="A48" s="332"/>
      <c r="B48" s="26"/>
      <c r="C48" s="14"/>
      <c r="D48" s="15"/>
      <c r="E48" s="29"/>
      <c r="F48" s="17"/>
    </row>
    <row r="49" spans="1:8" s="57" customFormat="1" ht="12" customHeight="1" x14ac:dyDescent="0.25">
      <c r="A49" s="330">
        <f>A43+0.001</f>
        <v>5.202</v>
      </c>
      <c r="B49" s="40" t="s">
        <v>62</v>
      </c>
      <c r="C49" s="14"/>
      <c r="D49" s="15"/>
      <c r="E49" s="29"/>
      <c r="F49" s="17"/>
    </row>
    <row r="50" spans="1:8" s="57" customFormat="1" ht="12" customHeight="1" x14ac:dyDescent="0.25">
      <c r="A50" s="332"/>
      <c r="B50" s="26" t="s">
        <v>63</v>
      </c>
      <c r="C50" s="14"/>
      <c r="D50" s="15"/>
      <c r="E50" s="29"/>
      <c r="F50" s="17"/>
    </row>
    <row r="51" spans="1:8" s="57" customFormat="1" ht="12" customHeight="1" x14ac:dyDescent="0.2">
      <c r="A51" s="333"/>
      <c r="B51" s="30" t="s">
        <v>335</v>
      </c>
      <c r="C51" s="14" t="s">
        <v>25</v>
      </c>
      <c r="D51" s="15">
        <v>1</v>
      </c>
      <c r="E51" s="27"/>
      <c r="F51" s="17"/>
    </row>
    <row r="52" spans="1:8" s="57" customFormat="1" ht="12" customHeight="1" thickBot="1" x14ac:dyDescent="0.25">
      <c r="A52" s="334"/>
      <c r="B52" s="90"/>
      <c r="C52" s="41"/>
      <c r="D52" s="42"/>
      <c r="E52" s="308"/>
      <c r="F52" s="44"/>
    </row>
    <row r="53" spans="1:8" s="55" customFormat="1" ht="12" customHeight="1" thickTop="1" x14ac:dyDescent="0.25">
      <c r="A53" s="335">
        <f>A49+0.001</f>
        <v>5.2030000000000003</v>
      </c>
      <c r="B53" s="13" t="s">
        <v>65</v>
      </c>
      <c r="C53" s="54"/>
      <c r="D53" s="92"/>
      <c r="E53" s="322"/>
      <c r="F53" s="93"/>
    </row>
    <row r="54" spans="1:8" s="55" customFormat="1" ht="12" customHeight="1" x14ac:dyDescent="0.25">
      <c r="A54" s="332"/>
      <c r="B54" s="26" t="s">
        <v>66</v>
      </c>
      <c r="C54" s="14"/>
      <c r="D54" s="15"/>
      <c r="E54" s="304"/>
      <c r="F54" s="17"/>
    </row>
    <row r="55" spans="1:8" s="55" customFormat="1" ht="12" customHeight="1" x14ac:dyDescent="0.2">
      <c r="A55" s="333"/>
      <c r="B55" s="30" t="s">
        <v>67</v>
      </c>
      <c r="C55" s="14" t="s">
        <v>68</v>
      </c>
      <c r="D55" s="15">
        <v>12</v>
      </c>
      <c r="E55" s="27"/>
      <c r="F55" s="17"/>
    </row>
    <row r="56" spans="1:8" s="55" customFormat="1" ht="12" customHeight="1" x14ac:dyDescent="0.25">
      <c r="A56" s="332"/>
      <c r="B56" s="26" t="s">
        <v>69</v>
      </c>
      <c r="C56" s="14"/>
      <c r="D56" s="15"/>
      <c r="E56" s="304"/>
      <c r="F56" s="17"/>
    </row>
    <row r="57" spans="1:8" s="55" customFormat="1" ht="12" customHeight="1" x14ac:dyDescent="0.2">
      <c r="A57" s="333"/>
      <c r="B57" s="30" t="s">
        <v>70</v>
      </c>
      <c r="C57" s="14" t="s">
        <v>68</v>
      </c>
      <c r="D57" s="15">
        <v>15</v>
      </c>
      <c r="E57" s="27"/>
      <c r="F57" s="17"/>
    </row>
    <row r="58" spans="1:8" s="55" customFormat="1" ht="12" customHeight="1" x14ac:dyDescent="0.2">
      <c r="A58" s="333"/>
      <c r="B58" s="30"/>
      <c r="C58" s="14"/>
      <c r="D58" s="15"/>
      <c r="E58" s="304"/>
      <c r="F58" s="17"/>
    </row>
    <row r="59" spans="1:8" s="57" customFormat="1" ht="12" customHeight="1" x14ac:dyDescent="0.25">
      <c r="A59" s="332"/>
      <c r="B59" s="26" t="s">
        <v>71</v>
      </c>
      <c r="C59" s="14" t="s">
        <v>25</v>
      </c>
      <c r="D59" s="15">
        <v>2</v>
      </c>
      <c r="E59" s="27"/>
      <c r="F59" s="17"/>
      <c r="H59" s="58"/>
    </row>
    <row r="60" spans="1:8" s="57" customFormat="1" ht="12" customHeight="1" x14ac:dyDescent="0.2">
      <c r="A60" s="333"/>
      <c r="B60" s="26"/>
      <c r="C60" s="14"/>
      <c r="D60" s="15"/>
      <c r="E60" s="304"/>
      <c r="F60" s="17"/>
      <c r="H60" s="58"/>
    </row>
    <row r="61" spans="1:8" s="57" customFormat="1" ht="12" customHeight="1" x14ac:dyDescent="0.25">
      <c r="A61" s="332"/>
      <c r="B61" s="26" t="s">
        <v>72</v>
      </c>
      <c r="C61" s="14" t="s">
        <v>25</v>
      </c>
      <c r="D61" s="15">
        <v>1</v>
      </c>
      <c r="E61" s="27"/>
      <c r="F61" s="17"/>
      <c r="H61" s="58"/>
    </row>
    <row r="62" spans="1:8" s="57" customFormat="1" ht="12" customHeight="1" x14ac:dyDescent="0.2">
      <c r="A62" s="333"/>
      <c r="B62" s="26"/>
      <c r="C62" s="14"/>
      <c r="D62" s="15"/>
      <c r="E62" s="304"/>
      <c r="F62" s="17"/>
      <c r="H62" s="59"/>
    </row>
    <row r="63" spans="1:8" s="57" customFormat="1" ht="12" customHeight="1" x14ac:dyDescent="0.25">
      <c r="A63" s="332"/>
      <c r="B63" s="26" t="s">
        <v>73</v>
      </c>
      <c r="C63" s="14" t="s">
        <v>25</v>
      </c>
      <c r="D63" s="15">
        <v>1</v>
      </c>
      <c r="E63" s="27"/>
      <c r="F63" s="17"/>
      <c r="H63" s="58"/>
    </row>
    <row r="64" spans="1:8" s="57" customFormat="1" ht="12" customHeight="1" x14ac:dyDescent="0.2">
      <c r="A64" s="333"/>
      <c r="B64" s="26"/>
      <c r="C64" s="14"/>
      <c r="D64" s="15"/>
      <c r="E64" s="304"/>
      <c r="F64" s="17"/>
      <c r="H64" s="58"/>
    </row>
    <row r="65" spans="1:8" s="57" customFormat="1" ht="12" customHeight="1" x14ac:dyDescent="0.25">
      <c r="A65" s="332"/>
      <c r="B65" s="26" t="s">
        <v>132</v>
      </c>
      <c r="C65" s="14" t="s">
        <v>68</v>
      </c>
      <c r="D65" s="15">
        <v>30</v>
      </c>
      <c r="E65" s="27"/>
      <c r="F65" s="17"/>
      <c r="H65" s="58"/>
    </row>
    <row r="66" spans="1:8" s="57" customFormat="1" ht="12" customHeight="1" x14ac:dyDescent="0.2">
      <c r="A66" s="336"/>
      <c r="B66" s="30"/>
      <c r="C66" s="14"/>
      <c r="D66" s="15"/>
      <c r="E66" s="304"/>
      <c r="F66" s="17"/>
      <c r="H66" s="59"/>
    </row>
    <row r="67" spans="1:8" s="57" customFormat="1" ht="12" customHeight="1" x14ac:dyDescent="0.25">
      <c r="A67" s="330">
        <f>A53+0.001</f>
        <v>5.2040000000000006</v>
      </c>
      <c r="B67" s="40" t="s">
        <v>133</v>
      </c>
      <c r="C67" s="14"/>
      <c r="D67" s="15"/>
      <c r="E67" s="304"/>
      <c r="F67" s="17"/>
      <c r="H67" s="58"/>
    </row>
    <row r="68" spans="1:8" s="57" customFormat="1" ht="12" customHeight="1" x14ac:dyDescent="0.25">
      <c r="A68" s="332"/>
      <c r="B68" s="26" t="s">
        <v>134</v>
      </c>
      <c r="C68" s="14"/>
      <c r="D68" s="15"/>
      <c r="E68" s="304"/>
      <c r="F68" s="17"/>
      <c r="H68" s="58"/>
    </row>
    <row r="69" spans="1:8" s="57" customFormat="1" ht="12" customHeight="1" x14ac:dyDescent="0.25">
      <c r="A69" s="337"/>
      <c r="B69" s="30" t="s">
        <v>336</v>
      </c>
      <c r="C69" s="14" t="s">
        <v>25</v>
      </c>
      <c r="D69" s="15">
        <v>1</v>
      </c>
      <c r="E69" s="27"/>
      <c r="F69" s="17"/>
      <c r="H69" s="59"/>
    </row>
    <row r="70" spans="1:8" s="28" customFormat="1" ht="12" customHeight="1" x14ac:dyDescent="0.25">
      <c r="A70" s="330"/>
      <c r="B70" s="26"/>
      <c r="C70" s="14"/>
      <c r="D70" s="15"/>
      <c r="E70" s="304"/>
      <c r="F70" s="17"/>
    </row>
    <row r="71" spans="1:8" s="57" customFormat="1" ht="12" customHeight="1" x14ac:dyDescent="0.25">
      <c r="A71" s="330">
        <f>A67+0.001</f>
        <v>5.205000000000001</v>
      </c>
      <c r="B71" s="40" t="s">
        <v>74</v>
      </c>
      <c r="C71" s="14"/>
      <c r="D71" s="15"/>
      <c r="E71" s="304"/>
      <c r="F71" s="17"/>
      <c r="H71" s="58"/>
    </row>
    <row r="72" spans="1:8" s="57" customFormat="1" ht="12" customHeight="1" x14ac:dyDescent="0.25">
      <c r="A72" s="332"/>
      <c r="B72" s="26" t="s">
        <v>75</v>
      </c>
      <c r="C72" s="14"/>
      <c r="D72" s="15"/>
      <c r="E72" s="304"/>
      <c r="F72" s="17"/>
      <c r="H72" s="59"/>
    </row>
    <row r="73" spans="1:8" s="57" customFormat="1" ht="12" customHeight="1" x14ac:dyDescent="0.25">
      <c r="A73" s="338"/>
      <c r="B73" s="30" t="s">
        <v>76</v>
      </c>
      <c r="C73" s="14" t="s">
        <v>3</v>
      </c>
      <c r="D73" s="15">
        <f>SUM(D97:D101)</f>
        <v>20</v>
      </c>
      <c r="E73" s="27"/>
      <c r="F73" s="17"/>
      <c r="H73" s="58"/>
    </row>
    <row r="74" spans="1:8" s="57" customFormat="1" ht="15" x14ac:dyDescent="0.25">
      <c r="A74" s="338"/>
      <c r="B74" s="30" t="s">
        <v>77</v>
      </c>
      <c r="C74" s="14" t="s">
        <v>3</v>
      </c>
      <c r="D74" s="15">
        <f>(D88+D91+D92*3)/8</f>
        <v>3.875</v>
      </c>
      <c r="E74" s="27"/>
      <c r="F74" s="17"/>
      <c r="H74" s="58"/>
    </row>
    <row r="75" spans="1:8" s="57" customFormat="1" ht="15" x14ac:dyDescent="0.25">
      <c r="A75" s="332"/>
      <c r="B75" s="26" t="s">
        <v>78</v>
      </c>
      <c r="C75" s="14"/>
      <c r="D75" s="15"/>
      <c r="E75" s="304"/>
      <c r="F75" s="17"/>
      <c r="H75" s="58"/>
    </row>
    <row r="76" spans="1:8" s="57" customFormat="1" ht="24" x14ac:dyDescent="0.25">
      <c r="A76" s="338"/>
      <c r="B76" s="30" t="s">
        <v>79</v>
      </c>
      <c r="C76" s="14" t="s">
        <v>3</v>
      </c>
      <c r="D76" s="15">
        <v>1</v>
      </c>
      <c r="E76" s="27"/>
      <c r="F76" s="17"/>
      <c r="H76" s="58"/>
    </row>
    <row r="77" spans="1:8" s="28" customFormat="1" ht="12.75" x14ac:dyDescent="0.25">
      <c r="A77" s="338"/>
      <c r="B77" s="30" t="s">
        <v>80</v>
      </c>
      <c r="C77" s="14" t="s">
        <v>3</v>
      </c>
      <c r="D77" s="15">
        <v>1</v>
      </c>
      <c r="E77" s="27"/>
      <c r="F77" s="17"/>
    </row>
    <row r="78" spans="1:8" s="28" customFormat="1" ht="12.75" x14ac:dyDescent="0.25">
      <c r="A78" s="338"/>
      <c r="B78" s="30" t="s">
        <v>178</v>
      </c>
      <c r="C78" s="14" t="s">
        <v>3</v>
      </c>
      <c r="D78" s="15">
        <v>1</v>
      </c>
      <c r="E78" s="27"/>
      <c r="F78" s="17"/>
    </row>
    <row r="79" spans="1:8" s="28" customFormat="1" ht="12.75" x14ac:dyDescent="0.25">
      <c r="A79" s="338"/>
      <c r="B79" s="30" t="s">
        <v>81</v>
      </c>
      <c r="C79" s="14" t="s">
        <v>3</v>
      </c>
      <c r="D79" s="15">
        <v>3</v>
      </c>
      <c r="E79" s="27"/>
      <c r="F79" s="17"/>
    </row>
    <row r="80" spans="1:8" s="28" customFormat="1" ht="12.75" x14ac:dyDescent="0.25">
      <c r="A80" s="339"/>
      <c r="B80" s="30" t="s">
        <v>82</v>
      </c>
      <c r="C80" s="14" t="s">
        <v>3</v>
      </c>
      <c r="D80" s="15">
        <v>1</v>
      </c>
      <c r="E80" s="27"/>
      <c r="F80" s="17"/>
    </row>
    <row r="81" spans="1:8" s="28" customFormat="1" ht="12.75" x14ac:dyDescent="0.25">
      <c r="A81" s="339"/>
      <c r="B81" s="30" t="s">
        <v>83</v>
      </c>
      <c r="C81" s="14" t="s">
        <v>3</v>
      </c>
      <c r="D81" s="15">
        <v>5</v>
      </c>
      <c r="E81" s="27"/>
      <c r="F81" s="17"/>
    </row>
    <row r="82" spans="1:8" s="28" customFormat="1" ht="24" x14ac:dyDescent="0.25">
      <c r="A82" s="338"/>
      <c r="B82" s="30" t="s">
        <v>85</v>
      </c>
      <c r="C82" s="14" t="s">
        <v>3</v>
      </c>
      <c r="D82" s="15">
        <v>1</v>
      </c>
      <c r="E82" s="27"/>
      <c r="F82" s="17"/>
    </row>
    <row r="83" spans="1:8" s="55" customFormat="1" ht="12" customHeight="1" x14ac:dyDescent="0.25">
      <c r="A83" s="339"/>
      <c r="B83" s="30"/>
      <c r="C83" s="14"/>
      <c r="D83" s="15"/>
      <c r="E83" s="304"/>
      <c r="F83" s="17"/>
    </row>
    <row r="84" spans="1:8" s="55" customFormat="1" ht="12" customHeight="1" x14ac:dyDescent="0.25">
      <c r="A84" s="330">
        <f>A71+0.001</f>
        <v>5.2060000000000013</v>
      </c>
      <c r="B84" s="40" t="s">
        <v>86</v>
      </c>
      <c r="C84" s="14"/>
      <c r="D84" s="15"/>
      <c r="E84" s="304"/>
      <c r="F84" s="17"/>
    </row>
    <row r="85" spans="1:8" s="55" customFormat="1" ht="12" customHeight="1" x14ac:dyDescent="0.25">
      <c r="A85" s="332"/>
      <c r="B85" s="26" t="s">
        <v>87</v>
      </c>
      <c r="C85" s="14"/>
      <c r="D85" s="15"/>
      <c r="E85" s="304"/>
      <c r="F85" s="17"/>
    </row>
    <row r="86" spans="1:8" s="55" customFormat="1" ht="12" customHeight="1" x14ac:dyDescent="0.25">
      <c r="A86" s="337"/>
      <c r="B86" s="30" t="s">
        <v>88</v>
      </c>
      <c r="C86" s="14" t="s">
        <v>3</v>
      </c>
      <c r="D86" s="15">
        <f>8+6</f>
        <v>14</v>
      </c>
      <c r="E86" s="27"/>
      <c r="F86" s="17"/>
    </row>
    <row r="87" spans="1:8" s="57" customFormat="1" ht="12" customHeight="1" x14ac:dyDescent="0.25">
      <c r="A87" s="337"/>
      <c r="B87" s="30" t="s">
        <v>195</v>
      </c>
      <c r="C87" s="14" t="s">
        <v>3</v>
      </c>
      <c r="D87" s="15">
        <v>2</v>
      </c>
      <c r="E87" s="27"/>
      <c r="F87" s="17"/>
      <c r="H87" s="59"/>
    </row>
    <row r="88" spans="1:8" s="57" customFormat="1" ht="12" customHeight="1" x14ac:dyDescent="0.25">
      <c r="A88" s="337"/>
      <c r="B88" s="30" t="s">
        <v>89</v>
      </c>
      <c r="C88" s="14" t="s">
        <v>3</v>
      </c>
      <c r="D88" s="15">
        <v>18</v>
      </c>
      <c r="E88" s="27"/>
      <c r="F88" s="17"/>
      <c r="H88" s="58"/>
    </row>
    <row r="89" spans="1:8" s="57" customFormat="1" ht="12" customHeight="1" x14ac:dyDescent="0.25">
      <c r="A89" s="338"/>
      <c r="B89" s="30" t="s">
        <v>91</v>
      </c>
      <c r="C89" s="14" t="s">
        <v>3</v>
      </c>
      <c r="D89" s="15">
        <v>4</v>
      </c>
      <c r="E89" s="27"/>
      <c r="F89" s="17"/>
      <c r="H89" s="59"/>
    </row>
    <row r="90" spans="1:8" s="57" customFormat="1" ht="12" customHeight="1" x14ac:dyDescent="0.25">
      <c r="A90" s="332"/>
      <c r="B90" s="26" t="s">
        <v>92</v>
      </c>
      <c r="C90" s="14"/>
      <c r="D90" s="15"/>
      <c r="E90" s="304"/>
      <c r="F90" s="17"/>
      <c r="H90" s="58"/>
    </row>
    <row r="91" spans="1:8" s="57" customFormat="1" ht="12" customHeight="1" x14ac:dyDescent="0.25">
      <c r="A91" s="330"/>
      <c r="B91" s="30" t="s">
        <v>220</v>
      </c>
      <c r="C91" s="14" t="s">
        <v>3</v>
      </c>
      <c r="D91" s="15">
        <v>1</v>
      </c>
      <c r="E91" s="27"/>
      <c r="F91" s="17"/>
      <c r="H91" s="59"/>
    </row>
    <row r="92" spans="1:8" s="57" customFormat="1" ht="12" customHeight="1" x14ac:dyDescent="0.25">
      <c r="A92" s="330"/>
      <c r="B92" s="30" t="s">
        <v>93</v>
      </c>
      <c r="C92" s="14" t="s">
        <v>3</v>
      </c>
      <c r="D92" s="15">
        <v>4</v>
      </c>
      <c r="E92" s="27"/>
      <c r="F92" s="17"/>
      <c r="H92" s="58"/>
    </row>
    <row r="93" spans="1:8" s="57" customFormat="1" ht="12" customHeight="1" x14ac:dyDescent="0.25">
      <c r="A93" s="332"/>
      <c r="B93" s="26" t="s">
        <v>94</v>
      </c>
      <c r="C93" s="14"/>
      <c r="D93" s="15"/>
      <c r="E93" s="304"/>
      <c r="F93" s="17"/>
      <c r="H93" s="58"/>
    </row>
    <row r="94" spans="1:8" s="57" customFormat="1" ht="12" customHeight="1" x14ac:dyDescent="0.25">
      <c r="A94" s="338"/>
      <c r="B94" s="30" t="s">
        <v>95</v>
      </c>
      <c r="C94" s="14" t="s">
        <v>3</v>
      </c>
      <c r="D94" s="15">
        <v>1</v>
      </c>
      <c r="E94" s="27"/>
      <c r="F94" s="17"/>
      <c r="H94" s="58"/>
    </row>
    <row r="95" spans="1:8" s="57" customFormat="1" ht="12" customHeight="1" x14ac:dyDescent="0.25">
      <c r="A95" s="330"/>
      <c r="B95" s="40"/>
      <c r="C95" s="14"/>
      <c r="D95" s="15"/>
      <c r="E95" s="304"/>
      <c r="F95" s="17"/>
      <c r="H95" s="59"/>
    </row>
    <row r="96" spans="1:8" s="57" customFormat="1" ht="12" customHeight="1" x14ac:dyDescent="0.25">
      <c r="A96" s="330">
        <f>A84+0.001</f>
        <v>5.2070000000000016</v>
      </c>
      <c r="B96" s="40" t="s">
        <v>97</v>
      </c>
      <c r="C96" s="14"/>
      <c r="D96" s="15"/>
      <c r="E96" s="304"/>
      <c r="F96" s="17"/>
      <c r="H96" s="59"/>
    </row>
    <row r="97" spans="1:8" s="28" customFormat="1" ht="12" customHeight="1" x14ac:dyDescent="0.25">
      <c r="A97" s="332"/>
      <c r="B97" s="26" t="s">
        <v>311</v>
      </c>
      <c r="C97" s="14" t="s">
        <v>3</v>
      </c>
      <c r="D97" s="15">
        <v>1</v>
      </c>
      <c r="E97" s="27"/>
      <c r="F97" s="17"/>
    </row>
    <row r="98" spans="1:8" s="28" customFormat="1" ht="12" customHeight="1" x14ac:dyDescent="0.25">
      <c r="A98" s="332"/>
      <c r="B98" s="26" t="s">
        <v>146</v>
      </c>
      <c r="C98" s="14" t="s">
        <v>3</v>
      </c>
      <c r="D98" s="15">
        <v>1</v>
      </c>
      <c r="E98" s="27"/>
      <c r="F98" s="17"/>
    </row>
    <row r="99" spans="1:8" s="28" customFormat="1" ht="12" customHeight="1" x14ac:dyDescent="0.25">
      <c r="A99" s="332"/>
      <c r="B99" s="26" t="s">
        <v>98</v>
      </c>
      <c r="C99" s="14" t="s">
        <v>3</v>
      </c>
      <c r="D99" s="15">
        <v>7</v>
      </c>
      <c r="E99" s="27"/>
      <c r="F99" s="17"/>
    </row>
    <row r="100" spans="1:8" s="28" customFormat="1" ht="12" customHeight="1" x14ac:dyDescent="0.25">
      <c r="A100" s="332"/>
      <c r="B100" s="26" t="s">
        <v>99</v>
      </c>
      <c r="C100" s="14" t="s">
        <v>3</v>
      </c>
      <c r="D100" s="15">
        <v>1</v>
      </c>
      <c r="E100" s="27"/>
      <c r="F100" s="17"/>
    </row>
    <row r="101" spans="1:8" s="28" customFormat="1" ht="12" customHeight="1" x14ac:dyDescent="0.25">
      <c r="A101" s="332"/>
      <c r="B101" s="26" t="s">
        <v>101</v>
      </c>
      <c r="C101" s="14" t="s">
        <v>3</v>
      </c>
      <c r="D101" s="15">
        <v>10</v>
      </c>
      <c r="E101" s="27"/>
      <c r="F101" s="17"/>
    </row>
    <row r="102" spans="1:8" s="55" customFormat="1" ht="12" customHeight="1" thickBot="1" x14ac:dyDescent="0.3">
      <c r="A102" s="340"/>
      <c r="B102" s="104"/>
      <c r="C102" s="41"/>
      <c r="D102" s="42"/>
      <c r="E102" s="308"/>
      <c r="F102" s="44"/>
    </row>
    <row r="103" spans="1:8" s="57" customFormat="1" ht="12" customHeight="1" thickTop="1" x14ac:dyDescent="0.25">
      <c r="A103" s="335">
        <v>5.2089999999999996</v>
      </c>
      <c r="B103" s="13" t="s">
        <v>104</v>
      </c>
      <c r="C103" s="54"/>
      <c r="D103" s="92"/>
      <c r="E103" s="322"/>
      <c r="F103" s="93"/>
      <c r="H103" s="58"/>
    </row>
    <row r="104" spans="1:8" s="57" customFormat="1" ht="12" customHeight="1" x14ac:dyDescent="0.25">
      <c r="A104" s="332"/>
      <c r="B104" s="26" t="s">
        <v>105</v>
      </c>
      <c r="C104" s="14" t="s">
        <v>25</v>
      </c>
      <c r="D104" s="15">
        <v>11</v>
      </c>
      <c r="E104" s="27"/>
      <c r="F104" s="17"/>
      <c r="H104" s="58"/>
    </row>
    <row r="105" spans="1:8" s="57" customFormat="1" ht="12" customHeight="1" thickBot="1" x14ac:dyDescent="0.3">
      <c r="A105" s="335"/>
      <c r="B105" s="40"/>
      <c r="C105" s="41"/>
      <c r="D105" s="42"/>
      <c r="E105" s="308"/>
      <c r="F105" s="44"/>
      <c r="H105" s="58"/>
    </row>
    <row r="106" spans="1:8" s="57" customFormat="1" ht="27" customHeight="1" thickTop="1" thickBot="1" x14ac:dyDescent="0.3">
      <c r="A106" s="335"/>
      <c r="B106" s="313"/>
      <c r="C106" s="425" t="str">
        <f>B42</f>
        <v>DESCRIPTION DES TRAVAUX COURANT FORT</v>
      </c>
      <c r="D106" s="426"/>
      <c r="E106" s="427"/>
      <c r="F106" s="320"/>
      <c r="H106" s="58"/>
    </row>
    <row r="107" spans="1:8" s="57" customFormat="1" ht="12" customHeight="1" thickTop="1" x14ac:dyDescent="0.25">
      <c r="A107" s="335"/>
      <c r="B107" s="40"/>
      <c r="C107" s="48"/>
      <c r="D107" s="49"/>
      <c r="E107" s="311"/>
      <c r="F107" s="51"/>
      <c r="H107" s="58"/>
    </row>
    <row r="108" spans="1:8" s="28" customFormat="1" ht="27" customHeight="1" x14ac:dyDescent="0.25">
      <c r="A108" s="329">
        <f>'LOT 05 CFO CFA BAT A T06'!A64</f>
        <v>5.2999999999999989</v>
      </c>
      <c r="B108" s="20" t="s">
        <v>126</v>
      </c>
      <c r="C108" s="14"/>
      <c r="D108" s="15"/>
      <c r="E108" s="304"/>
      <c r="F108" s="17"/>
    </row>
    <row r="109" spans="1:8" s="28" customFormat="1" ht="12" customHeight="1" x14ac:dyDescent="0.25">
      <c r="A109" s="330">
        <f>+A108+0.001</f>
        <v>5.3009999999999993</v>
      </c>
      <c r="B109" s="40" t="s">
        <v>150</v>
      </c>
      <c r="C109" s="14"/>
      <c r="D109" s="15"/>
      <c r="E109" s="304"/>
      <c r="F109" s="17"/>
    </row>
    <row r="110" spans="1:8" s="28" customFormat="1" ht="12" customHeight="1" x14ac:dyDescent="0.25">
      <c r="A110" s="332"/>
      <c r="B110" s="26" t="s">
        <v>154</v>
      </c>
      <c r="C110" s="14" t="s">
        <v>25</v>
      </c>
      <c r="D110" s="15">
        <v>1</v>
      </c>
      <c r="E110" s="27"/>
      <c r="F110" s="17"/>
    </row>
    <row r="111" spans="1:8" s="28" customFormat="1" ht="12" customHeight="1" x14ac:dyDescent="0.25">
      <c r="A111" s="338"/>
      <c r="B111" s="26"/>
      <c r="C111" s="14"/>
      <c r="D111" s="15"/>
      <c r="E111" s="304"/>
      <c r="F111" s="17"/>
    </row>
    <row r="112" spans="1:8" s="28" customFormat="1" ht="12" customHeight="1" x14ac:dyDescent="0.25">
      <c r="A112" s="330">
        <f>+A109+0.001</f>
        <v>5.3019999999999996</v>
      </c>
      <c r="B112" s="40" t="s">
        <v>57</v>
      </c>
      <c r="C112" s="14"/>
      <c r="D112" s="15"/>
      <c r="E112" s="304"/>
      <c r="F112" s="17"/>
    </row>
    <row r="113" spans="1:8" s="57" customFormat="1" ht="12" customHeight="1" x14ac:dyDescent="0.25">
      <c r="A113" s="332"/>
      <c r="B113" s="26" t="s">
        <v>337</v>
      </c>
      <c r="C113" s="14" t="s">
        <v>3</v>
      </c>
      <c r="D113" s="15">
        <v>1</v>
      </c>
      <c r="E113" s="27"/>
      <c r="F113" s="17"/>
    </row>
    <row r="114" spans="1:8" s="57" customFormat="1" ht="24" x14ac:dyDescent="0.25">
      <c r="A114" s="332"/>
      <c r="B114" s="26" t="s">
        <v>107</v>
      </c>
      <c r="C114" s="14" t="s">
        <v>25</v>
      </c>
      <c r="D114" s="15">
        <v>2</v>
      </c>
      <c r="E114" s="27"/>
      <c r="F114" s="17"/>
    </row>
    <row r="115" spans="1:8" s="57" customFormat="1" ht="15" x14ac:dyDescent="0.25">
      <c r="A115" s="332"/>
      <c r="B115" s="26" t="s">
        <v>108</v>
      </c>
      <c r="C115" s="14" t="s">
        <v>25</v>
      </c>
      <c r="D115" s="15">
        <v>3</v>
      </c>
      <c r="E115" s="27"/>
      <c r="F115" s="17"/>
    </row>
    <row r="116" spans="1:8" s="55" customFormat="1" ht="12" customHeight="1" x14ac:dyDescent="0.25">
      <c r="A116" s="332"/>
      <c r="B116" s="26" t="s">
        <v>109</v>
      </c>
      <c r="C116" s="14" t="s">
        <v>25</v>
      </c>
      <c r="D116" s="15">
        <v>2</v>
      </c>
      <c r="E116" s="27"/>
      <c r="F116" s="17"/>
    </row>
    <row r="117" spans="1:8" s="55" customFormat="1" ht="12" customHeight="1" x14ac:dyDescent="0.25">
      <c r="A117" s="332"/>
      <c r="B117" s="26" t="s">
        <v>58</v>
      </c>
      <c r="C117" s="14" t="s">
        <v>25</v>
      </c>
      <c r="D117" s="15">
        <v>3</v>
      </c>
      <c r="E117" s="27"/>
      <c r="F117" s="17"/>
    </row>
    <row r="118" spans="1:8" s="55" customFormat="1" ht="12" customHeight="1" x14ac:dyDescent="0.25">
      <c r="A118" s="332"/>
      <c r="B118" s="26" t="s">
        <v>110</v>
      </c>
      <c r="C118" s="14" t="s">
        <v>3</v>
      </c>
      <c r="D118" s="15">
        <f>D91+D92*2</f>
        <v>9</v>
      </c>
      <c r="E118" s="27"/>
      <c r="F118" s="17"/>
    </row>
    <row r="119" spans="1:8" s="55" customFormat="1" ht="12" customHeight="1" x14ac:dyDescent="0.25">
      <c r="A119" s="332"/>
      <c r="B119" s="26" t="s">
        <v>111</v>
      </c>
      <c r="C119" s="14" t="s">
        <v>3</v>
      </c>
      <c r="D119" s="15">
        <f>D118</f>
        <v>9</v>
      </c>
      <c r="E119" s="27"/>
      <c r="F119" s="17"/>
    </row>
    <row r="120" spans="1:8" s="55" customFormat="1" ht="12" customHeight="1" x14ac:dyDescent="0.25">
      <c r="A120" s="332"/>
      <c r="B120" s="26" t="s">
        <v>112</v>
      </c>
      <c r="C120" s="14"/>
      <c r="D120" s="15"/>
      <c r="E120" s="304"/>
      <c r="F120" s="17"/>
    </row>
    <row r="121" spans="1:8" s="57" customFormat="1" ht="12" customHeight="1" x14ac:dyDescent="0.25">
      <c r="A121" s="330"/>
      <c r="B121" s="30" t="s">
        <v>113</v>
      </c>
      <c r="C121" s="14" t="s">
        <v>3</v>
      </c>
      <c r="D121" s="15">
        <f>D118</f>
        <v>9</v>
      </c>
      <c r="E121" s="27"/>
      <c r="F121" s="17"/>
      <c r="H121" s="59"/>
    </row>
    <row r="122" spans="1:8" s="57" customFormat="1" ht="12" customHeight="1" x14ac:dyDescent="0.25">
      <c r="A122" s="341"/>
      <c r="B122" s="26" t="s">
        <v>338</v>
      </c>
      <c r="C122" s="14" t="s">
        <v>3</v>
      </c>
      <c r="D122" s="15">
        <v>1</v>
      </c>
      <c r="E122" s="27"/>
      <c r="F122" s="17"/>
      <c r="H122" s="59"/>
    </row>
    <row r="123" spans="1:8" s="57" customFormat="1" ht="12" customHeight="1" x14ac:dyDescent="0.25">
      <c r="A123" s="330"/>
      <c r="B123" s="26"/>
      <c r="C123" s="14"/>
      <c r="D123" s="15"/>
      <c r="E123" s="304"/>
      <c r="F123" s="17"/>
      <c r="H123" s="58"/>
    </row>
    <row r="124" spans="1:8" s="57" customFormat="1" ht="12" customHeight="1" x14ac:dyDescent="0.25">
      <c r="A124" s="330">
        <f>+A112+0.001</f>
        <v>5.3029999999999999</v>
      </c>
      <c r="B124" s="40" t="s">
        <v>114</v>
      </c>
      <c r="C124" s="14"/>
      <c r="D124" s="15"/>
      <c r="E124" s="304"/>
      <c r="F124" s="17"/>
      <c r="H124" s="59"/>
    </row>
    <row r="125" spans="1:8" s="57" customFormat="1" ht="12" customHeight="1" x14ac:dyDescent="0.25">
      <c r="A125" s="332"/>
      <c r="B125" s="26" t="s">
        <v>339</v>
      </c>
      <c r="C125" s="14" t="s">
        <v>3</v>
      </c>
      <c r="D125" s="15">
        <v>1</v>
      </c>
      <c r="E125" s="27"/>
      <c r="F125" s="17"/>
      <c r="H125" s="59"/>
    </row>
    <row r="126" spans="1:8" s="57" customFormat="1" ht="24" x14ac:dyDescent="0.25">
      <c r="A126" s="332"/>
      <c r="B126" s="26" t="s">
        <v>116</v>
      </c>
      <c r="C126" s="14" t="s">
        <v>3</v>
      </c>
      <c r="D126" s="15">
        <v>3</v>
      </c>
      <c r="E126" s="27"/>
      <c r="F126" s="17"/>
      <c r="H126" s="58"/>
    </row>
    <row r="127" spans="1:8" s="57" customFormat="1" ht="15" x14ac:dyDescent="0.25">
      <c r="A127" s="341"/>
      <c r="B127" s="26" t="s">
        <v>117</v>
      </c>
      <c r="C127" s="14" t="s">
        <v>3</v>
      </c>
      <c r="D127" s="15">
        <v>2</v>
      </c>
      <c r="E127" s="27"/>
      <c r="F127" s="17"/>
      <c r="H127" s="59"/>
    </row>
    <row r="128" spans="1:8" s="57" customFormat="1" ht="12" customHeight="1" x14ac:dyDescent="0.25">
      <c r="A128" s="341"/>
      <c r="B128" s="26" t="s">
        <v>158</v>
      </c>
      <c r="C128" s="14" t="s">
        <v>3</v>
      </c>
      <c r="D128" s="15">
        <v>1</v>
      </c>
      <c r="E128" s="27"/>
      <c r="F128" s="17"/>
      <c r="H128" s="59"/>
    </row>
    <row r="129" spans="1:8" s="57" customFormat="1" ht="12" customHeight="1" x14ac:dyDescent="0.25">
      <c r="A129" s="341"/>
      <c r="B129" s="26" t="s">
        <v>340</v>
      </c>
      <c r="C129" s="14" t="s">
        <v>3</v>
      </c>
      <c r="D129" s="15">
        <v>1</v>
      </c>
      <c r="E129" s="27"/>
      <c r="F129" s="17"/>
      <c r="H129" s="58"/>
    </row>
    <row r="130" spans="1:8" s="57" customFormat="1" ht="12" customHeight="1" x14ac:dyDescent="0.25">
      <c r="A130" s="341"/>
      <c r="B130" s="26" t="s">
        <v>318</v>
      </c>
      <c r="C130" s="14" t="s">
        <v>25</v>
      </c>
      <c r="D130" s="15">
        <v>1</v>
      </c>
      <c r="E130" s="27"/>
      <c r="F130" s="17"/>
      <c r="H130" s="58"/>
    </row>
    <row r="131" spans="1:8" s="57" customFormat="1" ht="12" customHeight="1" x14ac:dyDescent="0.25">
      <c r="A131" s="330"/>
      <c r="B131" s="26"/>
      <c r="C131" s="14"/>
      <c r="D131" s="15"/>
      <c r="E131" s="304"/>
      <c r="F131" s="17"/>
      <c r="H131" s="58"/>
    </row>
    <row r="132" spans="1:8" s="57" customFormat="1" ht="12" customHeight="1" x14ac:dyDescent="0.25">
      <c r="A132" s="330">
        <v>5.3049999999999997</v>
      </c>
      <c r="B132" s="40" t="s">
        <v>118</v>
      </c>
      <c r="C132" s="14"/>
      <c r="D132" s="15"/>
      <c r="E132" s="304"/>
      <c r="F132" s="17"/>
      <c r="H132" s="58"/>
    </row>
    <row r="133" spans="1:8" s="57" customFormat="1" ht="12" customHeight="1" x14ac:dyDescent="0.25">
      <c r="A133" s="332"/>
      <c r="B133" s="26" t="s">
        <v>341</v>
      </c>
      <c r="C133" s="14" t="s">
        <v>25</v>
      </c>
      <c r="D133" s="15">
        <v>1</v>
      </c>
      <c r="E133" s="27"/>
      <c r="F133" s="17"/>
      <c r="H133" s="58"/>
    </row>
    <row r="134" spans="1:8" s="57" customFormat="1" ht="12" customHeight="1" x14ac:dyDescent="0.25">
      <c r="A134" s="332"/>
      <c r="B134" s="26" t="s">
        <v>342</v>
      </c>
      <c r="C134" s="14" t="s">
        <v>25</v>
      </c>
      <c r="D134" s="15">
        <v>1</v>
      </c>
      <c r="E134" s="27"/>
      <c r="F134" s="17"/>
      <c r="H134" s="58"/>
    </row>
    <row r="135" spans="1:8" s="57" customFormat="1" ht="12" customHeight="1" x14ac:dyDescent="0.25">
      <c r="A135" s="332"/>
      <c r="B135" s="286" t="s">
        <v>343</v>
      </c>
      <c r="C135" s="14" t="s">
        <v>25</v>
      </c>
      <c r="D135" s="15">
        <v>1</v>
      </c>
      <c r="E135" s="27"/>
      <c r="F135" s="17"/>
      <c r="H135" s="59"/>
    </row>
    <row r="136" spans="1:8" s="57" customFormat="1" ht="12" customHeight="1" x14ac:dyDescent="0.25">
      <c r="A136" s="332"/>
      <c r="B136" s="26" t="s">
        <v>344</v>
      </c>
      <c r="C136" s="14" t="s">
        <v>25</v>
      </c>
      <c r="D136" s="15">
        <v>1</v>
      </c>
      <c r="E136" s="27"/>
      <c r="F136" s="17"/>
      <c r="H136" s="59"/>
    </row>
    <row r="137" spans="1:8" s="28" customFormat="1" ht="12" customHeight="1" thickBot="1" x14ac:dyDescent="0.3">
      <c r="A137" s="330"/>
      <c r="B137" s="26"/>
      <c r="C137" s="14"/>
      <c r="D137" s="15"/>
      <c r="E137" s="304"/>
      <c r="F137" s="17"/>
    </row>
    <row r="138" spans="1:8" s="57" customFormat="1" ht="27" customHeight="1" thickTop="1" thickBot="1" x14ac:dyDescent="0.3">
      <c r="A138" s="342"/>
      <c r="B138" s="46"/>
      <c r="C138" s="425" t="str">
        <f>+B108</f>
        <v>DESCRIPTION DES TRAVAUX COURANT FORT</v>
      </c>
      <c r="D138" s="426"/>
      <c r="E138" s="427"/>
      <c r="F138" s="343"/>
      <c r="H138" s="58"/>
    </row>
    <row r="139" spans="1:8" ht="13.5" thickTop="1" thickBot="1" x14ac:dyDescent="0.3">
      <c r="A139" s="263"/>
      <c r="B139" s="264"/>
      <c r="C139" s="64"/>
      <c r="D139" s="65"/>
      <c r="E139" s="266"/>
      <c r="F139" s="267"/>
    </row>
    <row r="140" spans="1:8" s="28" customFormat="1" ht="13.5" thickTop="1" x14ac:dyDescent="0.25">
      <c r="A140" s="268">
        <v>5.4999999999999991</v>
      </c>
      <c r="B140" s="189" t="s">
        <v>120</v>
      </c>
      <c r="C140" s="54"/>
      <c r="D140" s="92"/>
      <c r="E140" s="190"/>
      <c r="F140" s="93"/>
    </row>
    <row r="141" spans="1:8" s="57" customFormat="1" ht="15" x14ac:dyDescent="0.25">
      <c r="A141" s="60">
        <v>5.5009999999999994</v>
      </c>
      <c r="B141" s="26" t="s">
        <v>121</v>
      </c>
      <c r="C141" s="14" t="s">
        <v>3</v>
      </c>
      <c r="D141" s="15">
        <v>1</v>
      </c>
      <c r="E141" s="27"/>
      <c r="F141" s="17"/>
    </row>
    <row r="142" spans="1:8" x14ac:dyDescent="0.25">
      <c r="A142" s="60">
        <v>5.5030000000000001</v>
      </c>
      <c r="B142" s="26" t="s">
        <v>122</v>
      </c>
      <c r="C142" s="14" t="s">
        <v>3</v>
      </c>
      <c r="D142" s="15">
        <v>3</v>
      </c>
      <c r="E142" s="27"/>
      <c r="F142" s="17"/>
    </row>
    <row r="143" spans="1:8" x14ac:dyDescent="0.25">
      <c r="A143" s="60">
        <v>5.5080000000000018</v>
      </c>
      <c r="B143" s="26" t="s">
        <v>123</v>
      </c>
      <c r="C143" s="14" t="s">
        <v>3</v>
      </c>
      <c r="D143" s="15">
        <v>2</v>
      </c>
      <c r="E143" s="27"/>
      <c r="F143" s="17"/>
    </row>
    <row r="144" spans="1:8" x14ac:dyDescent="0.25">
      <c r="A144" s="60">
        <v>5.5170000000000048</v>
      </c>
      <c r="B144" s="26" t="s">
        <v>124</v>
      </c>
      <c r="C144" s="14" t="s">
        <v>3</v>
      </c>
      <c r="D144" s="15">
        <v>1</v>
      </c>
      <c r="E144" s="27"/>
      <c r="F144" s="17"/>
    </row>
    <row r="145" spans="1:8" s="57" customFormat="1" ht="15.75" thickBot="1" x14ac:dyDescent="0.3">
      <c r="A145" s="60"/>
      <c r="B145" s="26"/>
      <c r="C145" s="14"/>
      <c r="D145" s="15"/>
      <c r="E145" s="16"/>
      <c r="F145" s="17"/>
      <c r="H145" s="58"/>
    </row>
    <row r="146" spans="1:8" ht="26.25" customHeight="1" thickTop="1" thickBot="1" x14ac:dyDescent="0.3">
      <c r="A146" s="45"/>
      <c r="B146" s="46"/>
      <c r="C146" s="381" t="str">
        <f>+B140</f>
        <v>DESCRIPTION DES TRAVAUX SECURITE</v>
      </c>
      <c r="D146" s="382"/>
      <c r="E146" s="383"/>
      <c r="F146" s="47"/>
    </row>
    <row r="147" spans="1:8" ht="12" customHeight="1" thickTop="1" thickBot="1" x14ac:dyDescent="0.3">
      <c r="A147" s="69" t="s">
        <v>10</v>
      </c>
      <c r="B147" s="229"/>
      <c r="C147" s="230"/>
      <c r="D147" s="231"/>
      <c r="E147" s="344"/>
      <c r="F147" s="233"/>
    </row>
    <row r="148" spans="1:8" ht="30" customHeight="1" thickTop="1" thickBot="1" x14ac:dyDescent="0.3">
      <c r="A148" s="428" t="s">
        <v>4</v>
      </c>
      <c r="B148" s="429"/>
      <c r="C148" s="429"/>
      <c r="D148" s="429"/>
      <c r="E148" s="430"/>
      <c r="F148" s="73"/>
    </row>
    <row r="149" spans="1:8" ht="12" customHeight="1" thickTop="1" x14ac:dyDescent="0.25">
      <c r="A149" s="345"/>
      <c r="E149" s="316"/>
      <c r="F149" s="79"/>
      <c r="H149" s="28"/>
    </row>
    <row r="150" spans="1:8" ht="12" customHeight="1" x14ac:dyDescent="0.25">
      <c r="A150" s="346"/>
      <c r="E150" s="316"/>
      <c r="F150" s="79"/>
      <c r="H150" s="28"/>
    </row>
    <row r="151" spans="1:8" ht="12.75" x14ac:dyDescent="0.25">
      <c r="A151" s="2" t="s">
        <v>12</v>
      </c>
      <c r="E151" s="316"/>
      <c r="F151" s="79"/>
      <c r="H151" s="28"/>
    </row>
    <row r="152" spans="1:8" ht="12.75" x14ac:dyDescent="0.25">
      <c r="E152" s="316"/>
      <c r="F152" s="79"/>
      <c r="H152" s="28"/>
    </row>
    <row r="153" spans="1:8" ht="12.75" x14ac:dyDescent="0.25">
      <c r="E153" s="316"/>
      <c r="F153" s="79"/>
      <c r="H153" s="28"/>
    </row>
    <row r="154" spans="1:8" x14ac:dyDescent="0.25">
      <c r="E154" s="316"/>
      <c r="F154" s="79"/>
    </row>
    <row r="155" spans="1:8" x14ac:dyDescent="0.25">
      <c r="E155" s="316"/>
      <c r="F155" s="79"/>
    </row>
    <row r="156" spans="1:8" x14ac:dyDescent="0.25">
      <c r="E156" s="316"/>
      <c r="F156" s="79"/>
    </row>
    <row r="157" spans="1:8" x14ac:dyDescent="0.25">
      <c r="E157" s="316"/>
      <c r="F157" s="79"/>
    </row>
    <row r="158" spans="1:8" x14ac:dyDescent="0.25">
      <c r="E158" s="316"/>
      <c r="F158" s="79"/>
    </row>
    <row r="159" spans="1:8" x14ac:dyDescent="0.25">
      <c r="E159" s="316"/>
      <c r="F159" s="79"/>
    </row>
    <row r="160" spans="1:8" x14ac:dyDescent="0.25">
      <c r="E160" s="316"/>
      <c r="F160" s="79"/>
    </row>
    <row r="161" spans="5:6" x14ac:dyDescent="0.25">
      <c r="E161" s="316"/>
      <c r="F161" s="79"/>
    </row>
    <row r="162" spans="5:6" x14ac:dyDescent="0.25">
      <c r="E162" s="316"/>
      <c r="F162" s="79"/>
    </row>
    <row r="163" spans="5:6" x14ac:dyDescent="0.25">
      <c r="E163" s="316"/>
      <c r="F163" s="79"/>
    </row>
    <row r="164" spans="5:6" x14ac:dyDescent="0.25">
      <c r="E164" s="316"/>
      <c r="F164" s="79"/>
    </row>
    <row r="165" spans="5:6" x14ac:dyDescent="0.25">
      <c r="E165" s="316"/>
      <c r="F165" s="79"/>
    </row>
    <row r="166" spans="5:6" x14ac:dyDescent="0.25">
      <c r="E166" s="316"/>
      <c r="F166" s="79"/>
    </row>
    <row r="167" spans="5:6" x14ac:dyDescent="0.25">
      <c r="E167" s="316"/>
      <c r="F167" s="79"/>
    </row>
    <row r="168" spans="5:6" x14ac:dyDescent="0.25">
      <c r="E168" s="316"/>
      <c r="F168" s="79"/>
    </row>
    <row r="169" spans="5:6" x14ac:dyDescent="0.25">
      <c r="E169" s="316"/>
      <c r="F169" s="79"/>
    </row>
    <row r="170" spans="5:6" x14ac:dyDescent="0.25">
      <c r="E170" s="316"/>
      <c r="F170" s="79"/>
    </row>
    <row r="171" spans="5:6" x14ac:dyDescent="0.25">
      <c r="E171" s="316"/>
      <c r="F171" s="79"/>
    </row>
    <row r="172" spans="5:6" x14ac:dyDescent="0.25">
      <c r="E172" s="316"/>
      <c r="F172" s="79"/>
    </row>
    <row r="173" spans="5:6" x14ac:dyDescent="0.25">
      <c r="E173" s="316"/>
      <c r="F173" s="79"/>
    </row>
    <row r="174" spans="5:6" x14ac:dyDescent="0.25">
      <c r="E174" s="316"/>
      <c r="F174" s="79"/>
    </row>
    <row r="175" spans="5:6" x14ac:dyDescent="0.25">
      <c r="E175" s="316"/>
      <c r="F175" s="79"/>
    </row>
    <row r="176" spans="5:6" x14ac:dyDescent="0.25">
      <c r="E176" s="316"/>
      <c r="F176" s="79"/>
    </row>
    <row r="177" spans="5:6" x14ac:dyDescent="0.25">
      <c r="E177" s="316"/>
      <c r="F177" s="79"/>
    </row>
    <row r="178" spans="5:6" x14ac:dyDescent="0.25">
      <c r="E178" s="316"/>
      <c r="F178" s="79"/>
    </row>
    <row r="179" spans="5:6" x14ac:dyDescent="0.25">
      <c r="E179" s="316"/>
      <c r="F179" s="79"/>
    </row>
    <row r="180" spans="5:6" x14ac:dyDescent="0.25">
      <c r="E180" s="316"/>
      <c r="F180" s="79"/>
    </row>
    <row r="181" spans="5:6" x14ac:dyDescent="0.25">
      <c r="E181" s="316"/>
      <c r="F181" s="79"/>
    </row>
  </sheetData>
  <mergeCells count="12">
    <mergeCell ref="A148:E148"/>
    <mergeCell ref="A1:F1"/>
    <mergeCell ref="A2:F2"/>
    <mergeCell ref="A3:F3"/>
    <mergeCell ref="A4:F4"/>
    <mergeCell ref="E8:F8"/>
    <mergeCell ref="E9:F9"/>
    <mergeCell ref="C34:E34"/>
    <mergeCell ref="B36:B40"/>
    <mergeCell ref="C106:E106"/>
    <mergeCell ref="C138:E138"/>
    <mergeCell ref="C146:E146"/>
  </mergeCells>
  <conditionalFormatting sqref="E10">
    <cfRule type="cellIs" dxfId="55" priority="1" operator="equal">
      <formula>0</formula>
    </cfRule>
  </conditionalFormatting>
  <conditionalFormatting sqref="E12:E13">
    <cfRule type="cellIs" dxfId="54" priority="2" operator="equal">
      <formula>0</formula>
    </cfRule>
  </conditionalFormatting>
  <conditionalFormatting sqref="E44:E47 E51">
    <cfRule type="cellIs" dxfId="53" priority="3" operator="equal">
      <formula>0</formula>
    </cfRule>
  </conditionalFormatting>
  <conditionalFormatting sqref="E55 E57 E59 E61 E63 E65">
    <cfRule type="cellIs" dxfId="52" priority="4" operator="equal">
      <formula>0</formula>
    </cfRule>
  </conditionalFormatting>
  <conditionalFormatting sqref="E69 E73:E74 E76:E82">
    <cfRule type="cellIs" dxfId="51" priority="5" operator="equal">
      <formula>0</formula>
    </cfRule>
  </conditionalFormatting>
  <conditionalFormatting sqref="E86:E89 E91:E92 E94">
    <cfRule type="cellIs" dxfId="50" priority="6" operator="equal">
      <formula>0</formula>
    </cfRule>
  </conditionalFormatting>
  <conditionalFormatting sqref="E97:E101">
    <cfRule type="cellIs" dxfId="49" priority="7" operator="equal">
      <formula>0</formula>
    </cfRule>
  </conditionalFormatting>
  <conditionalFormatting sqref="E104">
    <cfRule type="cellIs" dxfId="48" priority="8" operator="equal">
      <formula>0</formula>
    </cfRule>
  </conditionalFormatting>
  <conditionalFormatting sqref="E110 E113:E119 E121:E122 E125:E130 E133:E136">
    <cfRule type="cellIs" dxfId="47" priority="9" operator="equal">
      <formula>0</formula>
    </cfRule>
  </conditionalFormatting>
  <conditionalFormatting sqref="E141:E144">
    <cfRule type="cellIs" dxfId="46" priority="10" operator="equal">
      <formula>0</formula>
    </cfRule>
  </conditionalFormatting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05: CF-Cf-ALARME INCENDIE-SECURITE &amp;C&amp;"Arial,Normal"&amp;5- MMW ARCHITECTURE - ARCHIFALE - SIGMA INGENIERIE - STRUCTURE CONCEPT - INGENC - GEOME - ES2  -&amp;R&amp;"Arial ,Normal"&amp;5LYCEE DE WALLIS ET FUTUNA - Page &amp;P/&amp;N</oddFooter>
  </headerFooter>
  <rowBreaks count="3" manualBreakCount="3">
    <brk id="52" max="5" man="1"/>
    <brk id="102" max="5" man="1"/>
    <brk id="139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B156F-0F18-466C-9F85-62B7092C684C}">
  <sheetPr>
    <pageSetUpPr fitToPage="1"/>
  </sheetPr>
  <dimension ref="A1:H158"/>
  <sheetViews>
    <sheetView topLeftCell="A88" zoomScaleNormal="100" zoomScaleSheetLayoutView="115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317" customWidth="1"/>
    <col min="6" max="6" width="17.7109375" style="84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ht="33.950000000000003" customHeight="1" thickTop="1" thickBot="1" x14ac:dyDescent="0.3">
      <c r="A3" s="434" t="s">
        <v>345</v>
      </c>
      <c r="B3" s="435"/>
      <c r="C3" s="435"/>
      <c r="D3" s="435"/>
      <c r="E3" s="435"/>
      <c r="F3" s="436"/>
    </row>
    <row r="4" spans="1:6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6" ht="12" customHeight="1" thickTop="1" x14ac:dyDescent="0.25">
      <c r="A6" s="12"/>
      <c r="B6" s="13"/>
      <c r="C6" s="14"/>
      <c r="D6" s="15"/>
      <c r="E6" s="304"/>
      <c r="F6" s="17"/>
    </row>
    <row r="7" spans="1:6" ht="27" customHeight="1" x14ac:dyDescent="0.25">
      <c r="A7" s="329">
        <f>'LOT 05 CFO CFA BAT A T06'!A7</f>
        <v>5.0999999999999996</v>
      </c>
      <c r="B7" s="20" t="s">
        <v>208</v>
      </c>
      <c r="C7" s="14"/>
      <c r="D7" s="15"/>
      <c r="E7" s="304"/>
      <c r="F7" s="17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24" x14ac:dyDescent="0.25">
      <c r="A10" s="21">
        <f>+A9+0.001</f>
        <v>5.1030000000000006</v>
      </c>
      <c r="B10" s="26" t="s">
        <v>24</v>
      </c>
      <c r="C10" s="14" t="s">
        <v>25</v>
      </c>
      <c r="D10" s="15">
        <v>1</v>
      </c>
      <c r="E10" s="27"/>
      <c r="F10" s="17"/>
    </row>
    <row r="11" spans="1:6" s="28" customFormat="1" ht="12" customHeight="1" x14ac:dyDescent="0.25">
      <c r="A11" s="21">
        <f>+A10+0.001</f>
        <v>5.104000000000001</v>
      </c>
      <c r="B11" s="26" t="s">
        <v>26</v>
      </c>
      <c r="C11" s="14"/>
      <c r="D11" s="15"/>
      <c r="E11" s="27"/>
      <c r="F11" s="17"/>
    </row>
    <row r="12" spans="1:6" s="28" customFormat="1" ht="12" customHeight="1" x14ac:dyDescent="0.25">
      <c r="A12" s="330"/>
      <c r="B12" s="30" t="s">
        <v>27</v>
      </c>
      <c r="C12" s="14" t="s">
        <v>25</v>
      </c>
      <c r="D12" s="15">
        <v>1</v>
      </c>
      <c r="E12" s="27"/>
      <c r="F12" s="17"/>
    </row>
    <row r="13" spans="1:6" s="28" customFormat="1" ht="12" customHeight="1" x14ac:dyDescent="0.25">
      <c r="A13" s="330"/>
      <c r="B13" s="30" t="s">
        <v>28</v>
      </c>
      <c r="C13" s="14" t="s">
        <v>25</v>
      </c>
      <c r="D13" s="15">
        <v>1</v>
      </c>
      <c r="E13" s="27"/>
      <c r="F13" s="17"/>
    </row>
    <row r="14" spans="1:6" ht="12" customHeight="1" x14ac:dyDescent="0.25">
      <c r="A14" s="329"/>
      <c r="B14" s="30"/>
      <c r="C14" s="14"/>
      <c r="D14" s="15"/>
      <c r="E14" s="304"/>
      <c r="F14" s="17"/>
    </row>
    <row r="15" spans="1:6" customFormat="1" ht="12" customHeight="1" x14ac:dyDescent="0.25">
      <c r="A15" s="33"/>
      <c r="B15" s="34" t="s">
        <v>29</v>
      </c>
      <c r="C15" s="35"/>
      <c r="D15" s="36"/>
      <c r="E15" s="306"/>
      <c r="F15" s="307"/>
    </row>
    <row r="16" spans="1:6" customFormat="1" ht="12" customHeight="1" x14ac:dyDescent="0.25">
      <c r="A16" s="33"/>
      <c r="B16" s="34" t="s">
        <v>30</v>
      </c>
      <c r="C16" s="35"/>
      <c r="D16" s="36"/>
      <c r="E16" s="306"/>
      <c r="F16" s="307"/>
    </row>
    <row r="17" spans="1:6" customFormat="1" ht="12" customHeight="1" x14ac:dyDescent="0.25">
      <c r="A17" s="33"/>
      <c r="B17" s="34" t="s">
        <v>31</v>
      </c>
      <c r="C17" s="35"/>
      <c r="D17" s="36"/>
      <c r="E17" s="306"/>
      <c r="F17" s="307"/>
    </row>
    <row r="18" spans="1:6" customFormat="1" ht="12" customHeight="1" x14ac:dyDescent="0.25">
      <c r="A18" s="33"/>
      <c r="B18" s="34" t="s">
        <v>32</v>
      </c>
      <c r="C18" s="39"/>
      <c r="D18" s="24"/>
      <c r="E18" s="27"/>
      <c r="F18" s="25"/>
    </row>
    <row r="19" spans="1:6" customFormat="1" ht="12" customHeight="1" x14ac:dyDescent="0.25">
      <c r="A19" s="33"/>
      <c r="B19" s="34" t="s">
        <v>33</v>
      </c>
      <c r="C19" s="35"/>
      <c r="D19" s="36"/>
      <c r="E19" s="306"/>
      <c r="F19" s="307"/>
    </row>
    <row r="20" spans="1:6" customFormat="1" ht="12" customHeight="1" x14ac:dyDescent="0.25">
      <c r="A20" s="33"/>
      <c r="B20" s="34" t="s">
        <v>34</v>
      </c>
      <c r="C20" s="35"/>
      <c r="D20" s="36"/>
      <c r="E20" s="306"/>
      <c r="F20" s="307"/>
    </row>
    <row r="21" spans="1:6" customFormat="1" ht="12" customHeight="1" x14ac:dyDescent="0.25">
      <c r="A21" s="33"/>
      <c r="B21" s="34" t="s">
        <v>35</v>
      </c>
      <c r="C21" s="35"/>
      <c r="D21" s="36"/>
      <c r="E21" s="306"/>
      <c r="F21" s="307"/>
    </row>
    <row r="22" spans="1:6" customFormat="1" ht="12" customHeight="1" x14ac:dyDescent="0.25">
      <c r="A22" s="33"/>
      <c r="B22" s="34" t="s">
        <v>36</v>
      </c>
      <c r="C22" s="35"/>
      <c r="D22" s="36"/>
      <c r="E22" s="306"/>
      <c r="F22" s="307"/>
    </row>
    <row r="23" spans="1:6" customFormat="1" ht="12" customHeight="1" x14ac:dyDescent="0.25">
      <c r="A23" s="33"/>
      <c r="B23" s="34" t="s">
        <v>37</v>
      </c>
      <c r="C23" s="35"/>
      <c r="D23" s="36"/>
      <c r="E23" s="306"/>
      <c r="F23" s="307"/>
    </row>
    <row r="24" spans="1:6" customFormat="1" ht="12" customHeight="1" x14ac:dyDescent="0.25">
      <c r="A24" s="33"/>
      <c r="B24" s="34" t="s">
        <v>38</v>
      </c>
      <c r="C24" s="35"/>
      <c r="D24" s="36"/>
      <c r="E24" s="306"/>
      <c r="F24" s="307"/>
    </row>
    <row r="25" spans="1:6" customFormat="1" ht="12" customHeight="1" x14ac:dyDescent="0.25">
      <c r="A25" s="33"/>
      <c r="B25" s="34" t="s">
        <v>39</v>
      </c>
      <c r="C25" s="35"/>
      <c r="D25" s="36"/>
      <c r="E25" s="306"/>
      <c r="F25" s="307"/>
    </row>
    <row r="26" spans="1:6" customFormat="1" ht="12" customHeight="1" x14ac:dyDescent="0.25">
      <c r="A26" s="33"/>
      <c r="B26" s="34" t="s">
        <v>40</v>
      </c>
      <c r="C26" s="35"/>
      <c r="D26" s="36"/>
      <c r="E26" s="306"/>
      <c r="F26" s="307"/>
    </row>
    <row r="27" spans="1:6" customFormat="1" ht="12" customHeight="1" x14ac:dyDescent="0.25">
      <c r="A27" s="33"/>
      <c r="B27" s="34" t="s">
        <v>41</v>
      </c>
      <c r="C27" s="35"/>
      <c r="D27" s="36"/>
      <c r="E27" s="306"/>
      <c r="F27" s="307"/>
    </row>
    <row r="28" spans="1:6" customFormat="1" ht="12" customHeight="1" x14ac:dyDescent="0.25">
      <c r="A28" s="33"/>
      <c r="B28" s="34" t="s">
        <v>42</v>
      </c>
      <c r="C28" s="35"/>
      <c r="D28" s="36"/>
      <c r="E28" s="306"/>
      <c r="F28" s="307"/>
    </row>
    <row r="29" spans="1:6" customFormat="1" ht="12" customHeight="1" x14ac:dyDescent="0.25">
      <c r="A29" s="33"/>
      <c r="B29" s="34" t="s">
        <v>43</v>
      </c>
      <c r="C29" s="35"/>
      <c r="D29" s="36"/>
      <c r="E29" s="306"/>
      <c r="F29" s="307"/>
    </row>
    <row r="30" spans="1:6" customFormat="1" ht="12" customHeight="1" x14ac:dyDescent="0.25">
      <c r="A30" s="33"/>
      <c r="B30" s="34" t="s">
        <v>44</v>
      </c>
      <c r="C30" s="35"/>
      <c r="D30" s="36"/>
      <c r="E30" s="306"/>
      <c r="F30" s="307"/>
    </row>
    <row r="31" spans="1:6" customFormat="1" ht="12" customHeight="1" x14ac:dyDescent="0.25">
      <c r="A31" s="33"/>
      <c r="B31" s="34" t="s">
        <v>45</v>
      </c>
      <c r="C31" s="35"/>
      <c r="D31" s="36"/>
      <c r="E31" s="306"/>
      <c r="F31" s="307"/>
    </row>
    <row r="32" spans="1:6" customFormat="1" ht="12" customHeight="1" x14ac:dyDescent="0.25">
      <c r="A32" s="33"/>
      <c r="B32" s="34" t="s">
        <v>46</v>
      </c>
      <c r="C32" s="35"/>
      <c r="D32" s="36"/>
      <c r="E32" s="306"/>
      <c r="F32" s="307"/>
    </row>
    <row r="33" spans="1:6" ht="12" customHeight="1" thickBot="1" x14ac:dyDescent="0.3">
      <c r="A33" s="273"/>
      <c r="B33" s="274"/>
      <c r="C33" s="41"/>
      <c r="D33" s="42"/>
      <c r="E33" s="308"/>
      <c r="F33" s="44"/>
    </row>
    <row r="34" spans="1:6" ht="27" customHeight="1" thickTop="1" thickBot="1" x14ac:dyDescent="0.3">
      <c r="A34" s="273"/>
      <c r="B34" s="309"/>
      <c r="C34" s="425" t="str">
        <f>+B7</f>
        <v>TRAVAUX PRELIMINAIRE</v>
      </c>
      <c r="D34" s="426"/>
      <c r="E34" s="427"/>
      <c r="F34" s="320"/>
    </row>
    <row r="35" spans="1:6" ht="12" customHeight="1" thickTop="1" thickBot="1" x14ac:dyDescent="0.3">
      <c r="A35" s="273"/>
      <c r="B35" s="274"/>
      <c r="C35" s="48"/>
      <c r="D35" s="49"/>
      <c r="E35" s="311"/>
      <c r="F35" s="51"/>
    </row>
    <row r="36" spans="1:6" customFormat="1" ht="12" customHeight="1" thickTop="1" x14ac:dyDescent="0.25">
      <c r="A36" s="33"/>
      <c r="B36" s="378" t="s">
        <v>47</v>
      </c>
      <c r="C36" s="39"/>
      <c r="D36" s="24"/>
      <c r="E36" s="29"/>
      <c r="F36" s="31"/>
    </row>
    <row r="37" spans="1:6" customFormat="1" ht="12" customHeight="1" x14ac:dyDescent="0.25">
      <c r="A37" s="33"/>
      <c r="B37" s="379"/>
      <c r="C37" s="39"/>
      <c r="D37" s="24"/>
      <c r="E37" s="29"/>
      <c r="F37" s="31"/>
    </row>
    <row r="38" spans="1:6" customFormat="1" ht="12" customHeight="1" x14ac:dyDescent="0.25">
      <c r="A38" s="33"/>
      <c r="B38" s="379"/>
      <c r="C38" s="39"/>
      <c r="D38" s="24"/>
      <c r="E38" s="29"/>
      <c r="F38" s="31"/>
    </row>
    <row r="39" spans="1:6" customFormat="1" ht="12" customHeight="1" x14ac:dyDescent="0.25">
      <c r="A39" s="33" t="s">
        <v>10</v>
      </c>
      <c r="B39" s="379"/>
      <c r="C39" s="39"/>
      <c r="D39" s="24"/>
      <c r="E39" s="29"/>
      <c r="F39" s="31"/>
    </row>
    <row r="40" spans="1:6" customFormat="1" ht="12" customHeight="1" thickBot="1" x14ac:dyDescent="0.3">
      <c r="A40" s="33"/>
      <c r="B40" s="380"/>
      <c r="C40" s="39"/>
      <c r="D40" s="24"/>
      <c r="E40" s="29"/>
      <c r="F40" s="31"/>
    </row>
    <row r="41" spans="1:6" ht="12" customHeight="1" thickTop="1" x14ac:dyDescent="0.25">
      <c r="A41" s="273"/>
      <c r="B41" s="274"/>
      <c r="C41" s="14"/>
      <c r="D41" s="15"/>
      <c r="E41" s="304"/>
      <c r="F41" s="17"/>
    </row>
    <row r="42" spans="1:6" s="28" customFormat="1" ht="12.75" x14ac:dyDescent="0.25">
      <c r="A42" s="329">
        <f>'LOT 05 CFO CFA BAT A T06'!A42</f>
        <v>5.1999999999999993</v>
      </c>
      <c r="B42" s="20" t="s">
        <v>126</v>
      </c>
      <c r="C42" s="54"/>
      <c r="D42" s="15"/>
      <c r="E42" s="304"/>
      <c r="F42" s="17"/>
    </row>
    <row r="43" spans="1:6" s="28" customFormat="1" ht="12" customHeight="1" x14ac:dyDescent="0.25">
      <c r="A43" s="330">
        <f>+A42+0.001</f>
        <v>5.2009999999999996</v>
      </c>
      <c r="B43" s="40" t="s">
        <v>49</v>
      </c>
      <c r="C43" s="14"/>
      <c r="D43" s="15"/>
      <c r="E43" s="304"/>
      <c r="F43" s="17"/>
    </row>
    <row r="44" spans="1:6" s="28" customFormat="1" ht="12" customHeight="1" x14ac:dyDescent="0.25">
      <c r="A44" s="332"/>
      <c r="B44" s="26" t="s">
        <v>50</v>
      </c>
      <c r="C44" s="14" t="s">
        <v>25</v>
      </c>
      <c r="D44" s="15">
        <v>1</v>
      </c>
      <c r="E44" s="27"/>
      <c r="F44" s="17"/>
    </row>
    <row r="45" spans="1:6" s="28" customFormat="1" ht="12" customHeight="1" x14ac:dyDescent="0.25">
      <c r="A45" s="332"/>
      <c r="B45" s="26" t="s">
        <v>51</v>
      </c>
      <c r="C45" s="14" t="s">
        <v>25</v>
      </c>
      <c r="D45" s="15">
        <v>1</v>
      </c>
      <c r="E45" s="27"/>
      <c r="F45" s="17"/>
    </row>
    <row r="46" spans="1:6" s="28" customFormat="1" ht="12" customHeight="1" x14ac:dyDescent="0.25">
      <c r="A46" s="332"/>
      <c r="B46" s="26" t="s">
        <v>60</v>
      </c>
      <c r="C46" s="14" t="s">
        <v>25</v>
      </c>
      <c r="D46" s="15">
        <v>1</v>
      </c>
      <c r="E46" s="27"/>
      <c r="F46" s="17"/>
    </row>
    <row r="47" spans="1:6" s="28" customFormat="1" ht="12" customHeight="1" x14ac:dyDescent="0.25">
      <c r="A47" s="332"/>
      <c r="B47" s="26" t="s">
        <v>61</v>
      </c>
      <c r="C47" s="14" t="s">
        <v>25</v>
      </c>
      <c r="D47" s="15">
        <v>1</v>
      </c>
      <c r="E47" s="27"/>
      <c r="F47" s="17"/>
    </row>
    <row r="48" spans="1:6" s="28" customFormat="1" ht="12" customHeight="1" x14ac:dyDescent="0.25">
      <c r="A48" s="332"/>
      <c r="B48" s="26"/>
      <c r="C48" s="14"/>
      <c r="D48" s="15"/>
      <c r="E48" s="304"/>
      <c r="F48" s="17"/>
    </row>
    <row r="49" spans="1:8" s="57" customFormat="1" ht="12" customHeight="1" x14ac:dyDescent="0.25">
      <c r="A49" s="330">
        <f>+A43+0.001</f>
        <v>5.202</v>
      </c>
      <c r="B49" s="40" t="s">
        <v>62</v>
      </c>
      <c r="C49" s="14"/>
      <c r="D49" s="15"/>
      <c r="E49" s="304"/>
      <c r="F49" s="17"/>
    </row>
    <row r="50" spans="1:8" s="57" customFormat="1" ht="12" customHeight="1" x14ac:dyDescent="0.25">
      <c r="A50" s="332"/>
      <c r="B50" s="26" t="s">
        <v>63</v>
      </c>
      <c r="C50" s="14"/>
      <c r="D50" s="15"/>
      <c r="E50" s="304"/>
      <c r="F50" s="17"/>
    </row>
    <row r="51" spans="1:8" s="57" customFormat="1" ht="12" customHeight="1" x14ac:dyDescent="0.2">
      <c r="A51" s="333"/>
      <c r="B51" s="30" t="s">
        <v>346</v>
      </c>
      <c r="C51" s="14" t="s">
        <v>25</v>
      </c>
      <c r="D51" s="15">
        <v>1</v>
      </c>
      <c r="E51" s="27"/>
      <c r="F51" s="17"/>
    </row>
    <row r="52" spans="1:8" s="57" customFormat="1" ht="12" customHeight="1" thickBot="1" x14ac:dyDescent="0.25">
      <c r="A52" s="334"/>
      <c r="B52" s="90"/>
      <c r="C52" s="41"/>
      <c r="D52" s="42"/>
      <c r="E52" s="308"/>
      <c r="F52" s="44"/>
    </row>
    <row r="53" spans="1:8" s="55" customFormat="1" ht="12" customHeight="1" thickTop="1" x14ac:dyDescent="0.25">
      <c r="A53" s="335">
        <f>+A49+0.001</f>
        <v>5.2030000000000003</v>
      </c>
      <c r="B53" s="13" t="s">
        <v>65</v>
      </c>
      <c r="C53" s="54"/>
      <c r="D53" s="92"/>
      <c r="E53" s="322"/>
      <c r="F53" s="93"/>
    </row>
    <row r="54" spans="1:8" s="55" customFormat="1" ht="12" customHeight="1" x14ac:dyDescent="0.25">
      <c r="A54" s="332"/>
      <c r="B54" s="26" t="s">
        <v>66</v>
      </c>
      <c r="C54" s="14"/>
      <c r="D54" s="15"/>
      <c r="E54" s="304"/>
      <c r="F54" s="17"/>
    </row>
    <row r="55" spans="1:8" s="55" customFormat="1" ht="12" customHeight="1" x14ac:dyDescent="0.2">
      <c r="A55" s="333"/>
      <c r="B55" s="30" t="s">
        <v>67</v>
      </c>
      <c r="C55" s="14" t="s">
        <v>68</v>
      </c>
      <c r="D55" s="15">
        <v>10</v>
      </c>
      <c r="E55" s="27"/>
      <c r="F55" s="17"/>
    </row>
    <row r="56" spans="1:8" s="55" customFormat="1" ht="12" customHeight="1" x14ac:dyDescent="0.25">
      <c r="A56" s="332"/>
      <c r="B56" s="26" t="s">
        <v>69</v>
      </c>
      <c r="C56" s="14"/>
      <c r="D56" s="15"/>
      <c r="E56" s="304"/>
      <c r="F56" s="17"/>
    </row>
    <row r="57" spans="1:8" s="55" customFormat="1" ht="12" customHeight="1" x14ac:dyDescent="0.2">
      <c r="A57" s="333"/>
      <c r="B57" s="30" t="s">
        <v>70</v>
      </c>
      <c r="C57" s="14" t="s">
        <v>68</v>
      </c>
      <c r="D57" s="15">
        <v>10</v>
      </c>
      <c r="E57" s="27"/>
      <c r="F57" s="17"/>
    </row>
    <row r="58" spans="1:8" s="55" customFormat="1" ht="12" customHeight="1" x14ac:dyDescent="0.2">
      <c r="A58" s="333"/>
      <c r="B58" s="30"/>
      <c r="C58" s="14"/>
      <c r="D58" s="15"/>
      <c r="E58" s="304"/>
      <c r="F58" s="17"/>
    </row>
    <row r="59" spans="1:8" s="57" customFormat="1" ht="12" customHeight="1" x14ac:dyDescent="0.25">
      <c r="A59" s="332"/>
      <c r="B59" s="26" t="s">
        <v>71</v>
      </c>
      <c r="C59" s="14" t="s">
        <v>25</v>
      </c>
      <c r="D59" s="15">
        <v>1</v>
      </c>
      <c r="E59" s="27"/>
      <c r="F59" s="17"/>
      <c r="H59" s="58"/>
    </row>
    <row r="60" spans="1:8" s="57" customFormat="1" ht="12" customHeight="1" x14ac:dyDescent="0.2">
      <c r="A60" s="333"/>
      <c r="B60" s="26"/>
      <c r="C60" s="14"/>
      <c r="D60" s="15"/>
      <c r="E60" s="304"/>
      <c r="F60" s="17"/>
      <c r="H60" s="58"/>
    </row>
    <row r="61" spans="1:8" s="57" customFormat="1" ht="12" customHeight="1" x14ac:dyDescent="0.25">
      <c r="A61" s="332"/>
      <c r="B61" s="26" t="s">
        <v>72</v>
      </c>
      <c r="C61" s="14" t="s">
        <v>25</v>
      </c>
      <c r="D61" s="15">
        <v>1</v>
      </c>
      <c r="E61" s="27"/>
      <c r="F61" s="17"/>
      <c r="H61" s="58"/>
    </row>
    <row r="62" spans="1:8" s="57" customFormat="1" ht="12" customHeight="1" x14ac:dyDescent="0.2">
      <c r="A62" s="333"/>
      <c r="B62" s="26"/>
      <c r="C62" s="14"/>
      <c r="D62" s="15"/>
      <c r="E62" s="304"/>
      <c r="F62" s="17"/>
      <c r="H62" s="59"/>
    </row>
    <row r="63" spans="1:8" s="57" customFormat="1" ht="12" customHeight="1" x14ac:dyDescent="0.25">
      <c r="A63" s="332"/>
      <c r="B63" s="26" t="s">
        <v>73</v>
      </c>
      <c r="C63" s="14" t="s">
        <v>25</v>
      </c>
      <c r="D63" s="15">
        <v>1</v>
      </c>
      <c r="E63" s="27"/>
      <c r="F63" s="17"/>
      <c r="H63" s="58"/>
    </row>
    <row r="64" spans="1:8" s="57" customFormat="1" ht="12" customHeight="1" x14ac:dyDescent="0.2">
      <c r="A64" s="333"/>
      <c r="B64" s="26"/>
      <c r="C64" s="14"/>
      <c r="D64" s="15"/>
      <c r="E64" s="304"/>
      <c r="F64" s="17"/>
      <c r="H64" s="58"/>
    </row>
    <row r="65" spans="1:8" s="57" customFormat="1" ht="12" customHeight="1" x14ac:dyDescent="0.2">
      <c r="A65" s="333"/>
      <c r="B65" s="26" t="s">
        <v>132</v>
      </c>
      <c r="C65" s="14" t="s">
        <v>68</v>
      </c>
      <c r="D65" s="15">
        <v>10</v>
      </c>
      <c r="E65" s="27"/>
      <c r="F65" s="17"/>
      <c r="H65" s="58"/>
    </row>
    <row r="66" spans="1:8" s="57" customFormat="1" ht="12" customHeight="1" x14ac:dyDescent="0.2">
      <c r="A66" s="336"/>
      <c r="B66" s="30"/>
      <c r="C66" s="14"/>
      <c r="D66" s="15"/>
      <c r="E66" s="304"/>
      <c r="F66" s="17"/>
      <c r="H66" s="59"/>
    </row>
    <row r="67" spans="1:8" s="57" customFormat="1" ht="12" customHeight="1" x14ac:dyDescent="0.25">
      <c r="A67" s="330">
        <v>5.2050000000000001</v>
      </c>
      <c r="B67" s="40" t="s">
        <v>74</v>
      </c>
      <c r="C67" s="14"/>
      <c r="D67" s="15"/>
      <c r="E67" s="304"/>
      <c r="F67" s="17"/>
      <c r="H67" s="58"/>
    </row>
    <row r="68" spans="1:8" s="57" customFormat="1" ht="12" customHeight="1" x14ac:dyDescent="0.25">
      <c r="A68" s="56"/>
      <c r="B68" s="26" t="s">
        <v>75</v>
      </c>
      <c r="C68" s="14"/>
      <c r="D68" s="15"/>
      <c r="E68" s="304"/>
      <c r="F68" s="17"/>
      <c r="H68" s="59"/>
    </row>
    <row r="69" spans="1:8" s="57" customFormat="1" ht="12" customHeight="1" x14ac:dyDescent="0.25">
      <c r="A69" s="98"/>
      <c r="B69" s="30" t="s">
        <v>76</v>
      </c>
      <c r="C69" s="14" t="s">
        <v>3</v>
      </c>
      <c r="D69" s="15">
        <f>SUM(D87:D89)</f>
        <v>10</v>
      </c>
      <c r="E69" s="27"/>
      <c r="F69" s="17"/>
      <c r="H69" s="58"/>
    </row>
    <row r="70" spans="1:8" s="57" customFormat="1" ht="12" customHeight="1" x14ac:dyDescent="0.25">
      <c r="A70" s="98"/>
      <c r="B70" s="30" t="s">
        <v>77</v>
      </c>
      <c r="C70" s="14" t="s">
        <v>3</v>
      </c>
      <c r="D70" s="15">
        <f>(D79+D80*2+D83*2+D84)/8</f>
        <v>2.375</v>
      </c>
      <c r="E70" s="27"/>
      <c r="F70" s="17"/>
      <c r="H70" s="58"/>
    </row>
    <row r="71" spans="1:8" s="57" customFormat="1" ht="12" customHeight="1" x14ac:dyDescent="0.25">
      <c r="A71" s="56"/>
      <c r="B71" s="26" t="s">
        <v>78</v>
      </c>
      <c r="C71" s="14"/>
      <c r="D71" s="15"/>
      <c r="E71" s="304"/>
      <c r="F71" s="17"/>
      <c r="H71" s="58"/>
    </row>
    <row r="72" spans="1:8" s="28" customFormat="1" ht="12" customHeight="1" x14ac:dyDescent="0.25">
      <c r="A72" s="98"/>
      <c r="B72" s="30" t="s">
        <v>81</v>
      </c>
      <c r="C72" s="14" t="s">
        <v>3</v>
      </c>
      <c r="D72" s="15">
        <v>2</v>
      </c>
      <c r="E72" s="27"/>
      <c r="F72" s="17"/>
    </row>
    <row r="73" spans="1:8" s="28" customFormat="1" ht="12" customHeight="1" x14ac:dyDescent="0.25">
      <c r="A73" s="98"/>
      <c r="B73" s="30" t="s">
        <v>139</v>
      </c>
      <c r="C73" s="14" t="s">
        <v>3</v>
      </c>
      <c r="D73" s="15">
        <v>1</v>
      </c>
      <c r="E73" s="27"/>
      <c r="F73" s="17"/>
    </row>
    <row r="74" spans="1:8" s="28" customFormat="1" ht="12" customHeight="1" x14ac:dyDescent="0.25">
      <c r="A74" s="99"/>
      <c r="B74" s="30" t="s">
        <v>83</v>
      </c>
      <c r="C74" s="14" t="s">
        <v>3</v>
      </c>
      <c r="D74" s="15">
        <v>2</v>
      </c>
      <c r="E74" s="27"/>
      <c r="F74" s="17"/>
    </row>
    <row r="75" spans="1:8" s="55" customFormat="1" ht="12" customHeight="1" x14ac:dyDescent="0.25">
      <c r="A75" s="99"/>
      <c r="B75" s="30"/>
      <c r="C75" s="14"/>
      <c r="D75" s="15"/>
      <c r="E75" s="304"/>
      <c r="F75" s="17"/>
    </row>
    <row r="76" spans="1:8" s="55" customFormat="1" ht="12" customHeight="1" x14ac:dyDescent="0.25">
      <c r="A76" s="330">
        <f>+A67+0.001</f>
        <v>5.2060000000000004</v>
      </c>
      <c r="B76" s="40" t="s">
        <v>86</v>
      </c>
      <c r="C76" s="14"/>
      <c r="D76" s="15"/>
      <c r="E76" s="304"/>
      <c r="F76" s="17"/>
    </row>
    <row r="77" spans="1:8" s="55" customFormat="1" ht="12" customHeight="1" x14ac:dyDescent="0.25">
      <c r="A77" s="56"/>
      <c r="B77" s="26" t="s">
        <v>87</v>
      </c>
      <c r="C77" s="14"/>
      <c r="D77" s="15"/>
      <c r="E77" s="304"/>
      <c r="F77" s="17"/>
    </row>
    <row r="78" spans="1:8" s="55" customFormat="1" ht="12" customHeight="1" x14ac:dyDescent="0.25">
      <c r="A78" s="100"/>
      <c r="B78" s="30" t="s">
        <v>88</v>
      </c>
      <c r="C78" s="14" t="s">
        <v>3</v>
      </c>
      <c r="D78" s="15">
        <v>4</v>
      </c>
      <c r="E78" s="27"/>
      <c r="F78" s="17"/>
    </row>
    <row r="79" spans="1:8" s="57" customFormat="1" ht="12" customHeight="1" x14ac:dyDescent="0.25">
      <c r="A79" s="100"/>
      <c r="B79" s="30" t="s">
        <v>89</v>
      </c>
      <c r="C79" s="14" t="s">
        <v>3</v>
      </c>
      <c r="D79" s="15">
        <v>2</v>
      </c>
      <c r="E79" s="27"/>
      <c r="F79" s="17"/>
      <c r="H79" s="58"/>
    </row>
    <row r="80" spans="1:8" s="57" customFormat="1" ht="12" customHeight="1" x14ac:dyDescent="0.25">
      <c r="A80" s="98"/>
      <c r="B80" s="30" t="s">
        <v>90</v>
      </c>
      <c r="C80" s="14" t="s">
        <v>3</v>
      </c>
      <c r="D80" s="15">
        <v>3</v>
      </c>
      <c r="E80" s="27"/>
      <c r="F80" s="17"/>
      <c r="H80" s="58"/>
    </row>
    <row r="81" spans="1:8" s="57" customFormat="1" ht="12" customHeight="1" x14ac:dyDescent="0.25">
      <c r="A81" s="98"/>
      <c r="B81" s="30" t="s">
        <v>91</v>
      </c>
      <c r="C81" s="14" t="s">
        <v>3</v>
      </c>
      <c r="D81" s="15">
        <v>2</v>
      </c>
      <c r="E81" s="27"/>
      <c r="F81" s="17"/>
      <c r="H81" s="59"/>
    </row>
    <row r="82" spans="1:8" s="57" customFormat="1" ht="12" customHeight="1" x14ac:dyDescent="0.25">
      <c r="A82" s="56"/>
      <c r="B82" s="26" t="s">
        <v>92</v>
      </c>
      <c r="C82" s="14"/>
      <c r="D82" s="15"/>
      <c r="E82" s="304"/>
      <c r="F82" s="17"/>
      <c r="H82" s="58"/>
    </row>
    <row r="83" spans="1:8" s="57" customFormat="1" ht="12" customHeight="1" x14ac:dyDescent="0.25">
      <c r="A83" s="32"/>
      <c r="B83" s="30" t="s">
        <v>144</v>
      </c>
      <c r="C83" s="14" t="s">
        <v>3</v>
      </c>
      <c r="D83" s="15">
        <v>5</v>
      </c>
      <c r="E83" s="27"/>
      <c r="F83" s="17"/>
      <c r="H83" s="58"/>
    </row>
    <row r="84" spans="1:8" s="57" customFormat="1" ht="12" customHeight="1" x14ac:dyDescent="0.25">
      <c r="A84" s="60"/>
      <c r="B84" s="30" t="s">
        <v>220</v>
      </c>
      <c r="C84" s="14" t="s">
        <v>3</v>
      </c>
      <c r="D84" s="15">
        <v>1</v>
      </c>
      <c r="E84" s="27"/>
      <c r="F84" s="17"/>
      <c r="H84" s="59"/>
    </row>
    <row r="85" spans="1:8" s="57" customFormat="1" ht="12" customHeight="1" x14ac:dyDescent="0.25">
      <c r="A85" s="98"/>
      <c r="B85" s="141"/>
      <c r="C85" s="23"/>
      <c r="D85" s="24"/>
      <c r="E85" s="304"/>
      <c r="F85" s="17"/>
      <c r="H85" s="58"/>
    </row>
    <row r="86" spans="1:8" s="57" customFormat="1" ht="12" customHeight="1" x14ac:dyDescent="0.25">
      <c r="A86" s="330">
        <f>+A76+0.001</f>
        <v>5.2070000000000007</v>
      </c>
      <c r="B86" s="40" t="s">
        <v>97</v>
      </c>
      <c r="C86" s="14"/>
      <c r="D86" s="15"/>
      <c r="E86" s="304"/>
      <c r="F86" s="17"/>
      <c r="H86" s="59"/>
    </row>
    <row r="87" spans="1:8" s="28" customFormat="1" ht="12" customHeight="1" x14ac:dyDescent="0.25">
      <c r="A87" s="56"/>
      <c r="B87" s="26" t="s">
        <v>98</v>
      </c>
      <c r="C87" s="14" t="s">
        <v>3</v>
      </c>
      <c r="D87" s="15">
        <v>6</v>
      </c>
      <c r="E87" s="27"/>
      <c r="F87" s="17"/>
    </row>
    <row r="88" spans="1:8" s="28" customFormat="1" ht="12" customHeight="1" x14ac:dyDescent="0.25">
      <c r="A88" s="56"/>
      <c r="B88" s="26" t="s">
        <v>100</v>
      </c>
      <c r="C88" s="14" t="s">
        <v>3</v>
      </c>
      <c r="D88" s="15">
        <v>2</v>
      </c>
      <c r="E88" s="27"/>
      <c r="F88" s="17"/>
    </row>
    <row r="89" spans="1:8" s="28" customFormat="1" ht="12" customHeight="1" x14ac:dyDescent="0.25">
      <c r="A89" s="321"/>
      <c r="B89" s="286" t="s">
        <v>101</v>
      </c>
      <c r="C89" s="54" t="s">
        <v>3</v>
      </c>
      <c r="D89" s="92">
        <v>2</v>
      </c>
      <c r="E89" s="27"/>
      <c r="F89" s="93"/>
    </row>
    <row r="90" spans="1:8" s="55" customFormat="1" ht="12" customHeight="1" x14ac:dyDescent="0.25">
      <c r="A90" s="107"/>
      <c r="B90" s="26"/>
      <c r="C90" s="14"/>
      <c r="D90" s="15"/>
      <c r="E90" s="304"/>
      <c r="F90" s="17"/>
    </row>
    <row r="91" spans="1:8" s="57" customFormat="1" ht="12" customHeight="1" x14ac:dyDescent="0.25">
      <c r="A91" s="330">
        <v>5.2089999999999996</v>
      </c>
      <c r="B91" s="40" t="s">
        <v>104</v>
      </c>
      <c r="C91" s="14"/>
      <c r="D91" s="15"/>
      <c r="E91" s="304"/>
      <c r="F91" s="17"/>
      <c r="H91" s="58"/>
    </row>
    <row r="92" spans="1:8" s="57" customFormat="1" ht="12" customHeight="1" x14ac:dyDescent="0.25">
      <c r="A92" s="56"/>
      <c r="B92" s="26" t="s">
        <v>105</v>
      </c>
      <c r="C92" s="14" t="s">
        <v>25</v>
      </c>
      <c r="D92" s="15">
        <v>2</v>
      </c>
      <c r="E92" s="27"/>
      <c r="F92" s="17"/>
      <c r="H92" s="58"/>
    </row>
    <row r="93" spans="1:8" s="57" customFormat="1" ht="12" customHeight="1" thickBot="1" x14ac:dyDescent="0.3">
      <c r="A93" s="107"/>
      <c r="B93" s="26"/>
      <c r="C93" s="14"/>
      <c r="D93" s="15"/>
      <c r="E93" s="304"/>
      <c r="F93" s="17"/>
      <c r="H93" s="59"/>
    </row>
    <row r="94" spans="1:8" s="57" customFormat="1" ht="27" customHeight="1" thickTop="1" thickBot="1" x14ac:dyDescent="0.3">
      <c r="A94" s="348"/>
      <c r="B94" s="349"/>
      <c r="C94" s="425" t="str">
        <f>+B42</f>
        <v>DESCRIPTION DES TRAVAUX COURANT FORT</v>
      </c>
      <c r="D94" s="426"/>
      <c r="E94" s="427"/>
      <c r="F94" s="320"/>
      <c r="H94" s="58"/>
    </row>
    <row r="95" spans="1:8" s="28" customFormat="1" ht="12" customHeight="1" thickTop="1" x14ac:dyDescent="0.25">
      <c r="A95" s="107"/>
      <c r="B95" s="286"/>
      <c r="C95" s="54"/>
      <c r="D95" s="92"/>
      <c r="E95" s="322"/>
      <c r="F95" s="93"/>
    </row>
    <row r="96" spans="1:8" s="28" customFormat="1" ht="12.75" x14ac:dyDescent="0.25">
      <c r="A96" s="329">
        <f>'LOT 05 CFO CFA BAT A T06'!A64</f>
        <v>5.2999999999999989</v>
      </c>
      <c r="B96" s="20" t="s">
        <v>126</v>
      </c>
      <c r="C96" s="14"/>
      <c r="D96" s="15"/>
      <c r="E96" s="304"/>
      <c r="F96" s="17"/>
    </row>
    <row r="97" spans="1:8" s="28" customFormat="1" ht="12" customHeight="1" x14ac:dyDescent="0.25">
      <c r="A97" s="60">
        <v>5.3019999999999996</v>
      </c>
      <c r="B97" s="40" t="s">
        <v>57</v>
      </c>
      <c r="C97" s="14"/>
      <c r="D97" s="15"/>
      <c r="E97" s="304"/>
      <c r="F97" s="17"/>
    </row>
    <row r="98" spans="1:8" s="57" customFormat="1" ht="24" x14ac:dyDescent="0.25">
      <c r="A98" s="56"/>
      <c r="B98" s="26" t="s">
        <v>107</v>
      </c>
      <c r="C98" s="14" t="s">
        <v>25</v>
      </c>
      <c r="D98" s="15">
        <v>1</v>
      </c>
      <c r="E98" s="27"/>
      <c r="F98" s="17"/>
    </row>
    <row r="99" spans="1:8" s="57" customFormat="1" ht="15" x14ac:dyDescent="0.25">
      <c r="A99" s="56"/>
      <c r="B99" s="26" t="s">
        <v>108</v>
      </c>
      <c r="C99" s="14" t="s">
        <v>25</v>
      </c>
      <c r="D99" s="15">
        <v>1</v>
      </c>
      <c r="E99" s="27"/>
      <c r="F99" s="17"/>
    </row>
    <row r="100" spans="1:8" s="55" customFormat="1" ht="12" customHeight="1" x14ac:dyDescent="0.25">
      <c r="A100" s="56"/>
      <c r="B100" s="26" t="s">
        <v>109</v>
      </c>
      <c r="C100" s="14" t="s">
        <v>25</v>
      </c>
      <c r="D100" s="15">
        <v>1</v>
      </c>
      <c r="E100" s="27"/>
      <c r="F100" s="17"/>
    </row>
    <row r="101" spans="1:8" s="55" customFormat="1" ht="12" customHeight="1" x14ac:dyDescent="0.25">
      <c r="A101" s="56"/>
      <c r="B101" s="26" t="s">
        <v>58</v>
      </c>
      <c r="C101" s="14" t="s">
        <v>25</v>
      </c>
      <c r="D101" s="15">
        <v>1</v>
      </c>
      <c r="E101" s="27"/>
      <c r="F101" s="17"/>
    </row>
    <row r="102" spans="1:8" s="55" customFormat="1" ht="12" customHeight="1" x14ac:dyDescent="0.25">
      <c r="A102" s="56"/>
      <c r="B102" s="26" t="s">
        <v>110</v>
      </c>
      <c r="C102" s="14" t="s">
        <v>3</v>
      </c>
      <c r="D102" s="15">
        <f>D83+D84+D113</f>
        <v>7</v>
      </c>
      <c r="E102" s="27"/>
      <c r="F102" s="17"/>
    </row>
    <row r="103" spans="1:8" s="55" customFormat="1" ht="12" customHeight="1" x14ac:dyDescent="0.25">
      <c r="A103" s="321"/>
      <c r="B103" s="286" t="s">
        <v>111</v>
      </c>
      <c r="C103" s="54" t="s">
        <v>3</v>
      </c>
      <c r="D103" s="92">
        <f>D102</f>
        <v>7</v>
      </c>
      <c r="E103" s="27"/>
      <c r="F103" s="93"/>
    </row>
    <row r="104" spans="1:8" s="55" customFormat="1" ht="12" customHeight="1" x14ac:dyDescent="0.25">
      <c r="A104" s="56"/>
      <c r="B104" s="26" t="s">
        <v>112</v>
      </c>
      <c r="C104" s="14"/>
      <c r="D104" s="15"/>
      <c r="E104" s="304"/>
      <c r="F104" s="17"/>
    </row>
    <row r="105" spans="1:8" s="57" customFormat="1" ht="12" customHeight="1" x14ac:dyDescent="0.25">
      <c r="A105" s="60"/>
      <c r="B105" s="30" t="s">
        <v>113</v>
      </c>
      <c r="C105" s="14" t="s">
        <v>3</v>
      </c>
      <c r="D105" s="15">
        <f>D102</f>
        <v>7</v>
      </c>
      <c r="E105" s="27"/>
      <c r="F105" s="17"/>
      <c r="H105" s="59"/>
    </row>
    <row r="106" spans="1:8" s="57" customFormat="1" ht="12" customHeight="1" x14ac:dyDescent="0.25">
      <c r="A106" s="330"/>
      <c r="B106" s="26"/>
      <c r="C106" s="14"/>
      <c r="D106" s="15"/>
      <c r="E106" s="304"/>
      <c r="F106" s="17"/>
      <c r="H106" s="58"/>
    </row>
    <row r="107" spans="1:8" s="57" customFormat="1" ht="12" customHeight="1" x14ac:dyDescent="0.25">
      <c r="A107" s="60">
        <f>+A97+0.001</f>
        <v>5.3029999999999999</v>
      </c>
      <c r="B107" s="40" t="s">
        <v>114</v>
      </c>
      <c r="C107" s="14"/>
      <c r="D107" s="15"/>
      <c r="E107" s="304"/>
      <c r="F107" s="17"/>
      <c r="H107" s="59"/>
    </row>
    <row r="108" spans="1:8" s="57" customFormat="1" ht="12" customHeight="1" x14ac:dyDescent="0.25">
      <c r="A108" s="332"/>
      <c r="B108" s="26" t="s">
        <v>317</v>
      </c>
      <c r="C108" s="14" t="s">
        <v>3</v>
      </c>
      <c r="D108" s="15">
        <v>1</v>
      </c>
      <c r="E108" s="27"/>
      <c r="F108" s="17"/>
      <c r="H108" s="59"/>
    </row>
    <row r="109" spans="1:8" s="57" customFormat="1" ht="12" customHeight="1" x14ac:dyDescent="0.25">
      <c r="A109" s="332"/>
      <c r="B109" s="26" t="s">
        <v>116</v>
      </c>
      <c r="C109" s="14" t="s">
        <v>3</v>
      </c>
      <c r="D109" s="15">
        <v>1</v>
      </c>
      <c r="E109" s="27"/>
      <c r="F109" s="17"/>
      <c r="H109" s="58"/>
    </row>
    <row r="110" spans="1:8" s="57" customFormat="1" ht="12" customHeight="1" x14ac:dyDescent="0.25">
      <c r="A110" s="341"/>
      <c r="B110" s="26" t="s">
        <v>117</v>
      </c>
      <c r="C110" s="14" t="s">
        <v>3</v>
      </c>
      <c r="D110" s="15">
        <v>1</v>
      </c>
      <c r="E110" s="27"/>
      <c r="F110" s="17"/>
      <c r="H110" s="59"/>
    </row>
    <row r="111" spans="1:8" s="57" customFormat="1" ht="12" customHeight="1" x14ac:dyDescent="0.25">
      <c r="A111" s="330"/>
      <c r="B111" s="26"/>
      <c r="C111" s="14"/>
      <c r="D111" s="15"/>
      <c r="E111" s="304"/>
      <c r="F111" s="17"/>
      <c r="H111" s="58"/>
    </row>
    <row r="112" spans="1:8" s="57" customFormat="1" ht="12" customHeight="1" x14ac:dyDescent="0.25">
      <c r="A112" s="60">
        <v>5.3049999999999997</v>
      </c>
      <c r="B112" s="40" t="s">
        <v>118</v>
      </c>
      <c r="C112" s="14"/>
      <c r="D112" s="15"/>
      <c r="E112" s="304"/>
      <c r="F112" s="17"/>
      <c r="H112" s="58"/>
    </row>
    <row r="113" spans="1:8" s="57" customFormat="1" ht="12" customHeight="1" x14ac:dyDescent="0.25">
      <c r="A113" s="332"/>
      <c r="B113" s="26" t="s">
        <v>119</v>
      </c>
      <c r="C113" s="14" t="s">
        <v>3</v>
      </c>
      <c r="D113" s="15">
        <v>1</v>
      </c>
      <c r="E113" s="27"/>
      <c r="F113" s="17"/>
      <c r="H113" s="59"/>
    </row>
    <row r="114" spans="1:8" s="28" customFormat="1" ht="12" customHeight="1" thickBot="1" x14ac:dyDescent="0.3">
      <c r="A114" s="60"/>
      <c r="B114" s="26"/>
      <c r="C114" s="14"/>
      <c r="D114" s="15"/>
      <c r="E114" s="304"/>
      <c r="F114" s="17"/>
    </row>
    <row r="115" spans="1:8" s="57" customFormat="1" ht="27" customHeight="1" thickTop="1" thickBot="1" x14ac:dyDescent="0.3">
      <c r="A115" s="60"/>
      <c r="B115" s="350"/>
      <c r="C115" s="425" t="str">
        <f>+B96</f>
        <v>DESCRIPTION DES TRAVAUX COURANT FORT</v>
      </c>
      <c r="D115" s="426"/>
      <c r="E115" s="427"/>
      <c r="F115" s="320"/>
      <c r="H115" s="58"/>
    </row>
    <row r="116" spans="1:8" ht="12.75" thickTop="1" x14ac:dyDescent="0.25">
      <c r="A116" s="269"/>
      <c r="B116" s="213"/>
      <c r="C116" s="218"/>
      <c r="D116" s="351"/>
      <c r="E116" s="220"/>
      <c r="F116" s="221"/>
    </row>
    <row r="117" spans="1:8" s="28" customFormat="1" ht="12.75" x14ac:dyDescent="0.25">
      <c r="A117" s="19">
        <v>5.4999999999999991</v>
      </c>
      <c r="B117" s="20" t="s">
        <v>120</v>
      </c>
      <c r="C117" s="14"/>
      <c r="D117" s="15"/>
      <c r="E117" s="16"/>
      <c r="F117" s="17"/>
    </row>
    <row r="118" spans="1:8" s="57" customFormat="1" ht="15" x14ac:dyDescent="0.25">
      <c r="A118" s="60">
        <v>5.5009999999999994</v>
      </c>
      <c r="B118" s="26" t="s">
        <v>121</v>
      </c>
      <c r="C118" s="14" t="s">
        <v>3</v>
      </c>
      <c r="D118" s="15">
        <v>1</v>
      </c>
      <c r="E118" s="27"/>
      <c r="F118" s="17"/>
    </row>
    <row r="119" spans="1:8" x14ac:dyDescent="0.25">
      <c r="A119" s="60">
        <v>5.5030000000000001</v>
      </c>
      <c r="B119" s="26" t="s">
        <v>122</v>
      </c>
      <c r="C119" s="14" t="s">
        <v>3</v>
      </c>
      <c r="D119" s="15">
        <v>1</v>
      </c>
      <c r="E119" s="27"/>
      <c r="F119" s="17"/>
    </row>
    <row r="120" spans="1:8" x14ac:dyDescent="0.25">
      <c r="A120" s="60">
        <v>5.5080000000000018</v>
      </c>
      <c r="B120" s="26" t="s">
        <v>123</v>
      </c>
      <c r="C120" s="14" t="s">
        <v>3</v>
      </c>
      <c r="D120" s="15">
        <v>2</v>
      </c>
      <c r="E120" s="27"/>
      <c r="F120" s="17"/>
    </row>
    <row r="121" spans="1:8" x14ac:dyDescent="0.25">
      <c r="A121" s="60">
        <v>5.5170000000000048</v>
      </c>
      <c r="B121" s="26" t="s">
        <v>124</v>
      </c>
      <c r="C121" s="14" t="s">
        <v>3</v>
      </c>
      <c r="D121" s="15">
        <v>1</v>
      </c>
      <c r="E121" s="27"/>
      <c r="F121" s="17"/>
    </row>
    <row r="122" spans="1:8" s="57" customFormat="1" ht="15.75" thickBot="1" x14ac:dyDescent="0.3">
      <c r="A122" s="60"/>
      <c r="B122" s="26"/>
      <c r="C122" s="14"/>
      <c r="D122" s="15"/>
      <c r="E122" s="16"/>
      <c r="F122" s="17"/>
      <c r="H122" s="58"/>
    </row>
    <row r="123" spans="1:8" ht="23.25" customHeight="1" thickTop="1" thickBot="1" x14ac:dyDescent="0.3">
      <c r="A123" s="45"/>
      <c r="B123" s="46"/>
      <c r="C123" s="381" t="str">
        <f>+B117</f>
        <v>DESCRIPTION DES TRAVAUX SECURITE</v>
      </c>
      <c r="D123" s="382"/>
      <c r="E123" s="383"/>
      <c r="F123" s="47"/>
    </row>
    <row r="124" spans="1:8" ht="12" customHeight="1" thickTop="1" thickBot="1" x14ac:dyDescent="0.3">
      <c r="A124" s="69"/>
      <c r="B124" s="104"/>
      <c r="C124" s="352"/>
      <c r="D124" s="353"/>
      <c r="E124" s="354"/>
      <c r="F124" s="355"/>
    </row>
    <row r="125" spans="1:8" ht="30" customHeight="1" thickTop="1" thickBot="1" x14ac:dyDescent="0.3">
      <c r="A125" s="428" t="s">
        <v>4</v>
      </c>
      <c r="B125" s="429"/>
      <c r="C125" s="429"/>
      <c r="D125" s="429"/>
      <c r="E125" s="430"/>
      <c r="F125" s="73"/>
    </row>
    <row r="126" spans="1:8" ht="13.5" thickTop="1" x14ac:dyDescent="0.25">
      <c r="E126" s="316"/>
      <c r="F126" s="79"/>
      <c r="H126" s="28"/>
    </row>
    <row r="127" spans="1:8" ht="12.75" x14ac:dyDescent="0.25">
      <c r="E127" s="316"/>
      <c r="F127" s="79"/>
      <c r="H127" s="28"/>
    </row>
    <row r="128" spans="1:8" ht="12.75" x14ac:dyDescent="0.25">
      <c r="A128" s="2" t="s">
        <v>12</v>
      </c>
      <c r="E128" s="316"/>
      <c r="F128" s="79"/>
      <c r="H128" s="28"/>
    </row>
    <row r="129" spans="2:8" ht="12.75" x14ac:dyDescent="0.25">
      <c r="B129" s="75" t="s">
        <v>10</v>
      </c>
      <c r="E129" s="316"/>
      <c r="F129" s="79"/>
      <c r="H129" s="28"/>
    </row>
    <row r="130" spans="2:8" ht="12.75" x14ac:dyDescent="0.25">
      <c r="E130" s="316"/>
      <c r="F130" s="79"/>
      <c r="H130" s="28"/>
    </row>
    <row r="131" spans="2:8" x14ac:dyDescent="0.25">
      <c r="E131" s="316"/>
      <c r="F131" s="79"/>
    </row>
    <row r="132" spans="2:8" x14ac:dyDescent="0.25">
      <c r="E132" s="316"/>
      <c r="F132" s="79"/>
    </row>
    <row r="133" spans="2:8" x14ac:dyDescent="0.25">
      <c r="E133" s="316"/>
      <c r="F133" s="79"/>
    </row>
    <row r="134" spans="2:8" x14ac:dyDescent="0.25">
      <c r="E134" s="316"/>
      <c r="F134" s="79"/>
    </row>
    <row r="135" spans="2:8" x14ac:dyDescent="0.25">
      <c r="E135" s="316"/>
      <c r="F135" s="79"/>
    </row>
    <row r="136" spans="2:8" x14ac:dyDescent="0.25">
      <c r="E136" s="316"/>
      <c r="F136" s="79"/>
    </row>
    <row r="137" spans="2:8" x14ac:dyDescent="0.25">
      <c r="E137" s="316"/>
      <c r="F137" s="79"/>
    </row>
    <row r="138" spans="2:8" x14ac:dyDescent="0.25">
      <c r="E138" s="316"/>
      <c r="F138" s="79"/>
    </row>
    <row r="139" spans="2:8" x14ac:dyDescent="0.25">
      <c r="E139" s="316"/>
      <c r="F139" s="79"/>
    </row>
    <row r="140" spans="2:8" x14ac:dyDescent="0.25">
      <c r="E140" s="316"/>
      <c r="F140" s="79"/>
    </row>
    <row r="141" spans="2:8" x14ac:dyDescent="0.25">
      <c r="E141" s="316"/>
      <c r="F141" s="79"/>
    </row>
    <row r="142" spans="2:8" x14ac:dyDescent="0.25">
      <c r="E142" s="316"/>
      <c r="F142" s="79"/>
    </row>
    <row r="143" spans="2:8" x14ac:dyDescent="0.25">
      <c r="E143" s="316"/>
      <c r="F143" s="79"/>
    </row>
    <row r="144" spans="2:8" x14ac:dyDescent="0.25">
      <c r="E144" s="316"/>
      <c r="F144" s="79"/>
    </row>
    <row r="145" spans="5:6" x14ac:dyDescent="0.25">
      <c r="E145" s="316"/>
      <c r="F145" s="79"/>
    </row>
    <row r="146" spans="5:6" x14ac:dyDescent="0.25">
      <c r="E146" s="316"/>
      <c r="F146" s="79"/>
    </row>
    <row r="147" spans="5:6" x14ac:dyDescent="0.25">
      <c r="E147" s="316"/>
      <c r="F147" s="79"/>
    </row>
    <row r="148" spans="5:6" x14ac:dyDescent="0.25">
      <c r="E148" s="316"/>
      <c r="F148" s="79"/>
    </row>
    <row r="149" spans="5:6" x14ac:dyDescent="0.25">
      <c r="E149" s="316"/>
      <c r="F149" s="79"/>
    </row>
    <row r="150" spans="5:6" x14ac:dyDescent="0.25">
      <c r="E150" s="316"/>
      <c r="F150" s="79"/>
    </row>
    <row r="151" spans="5:6" x14ac:dyDescent="0.25">
      <c r="E151" s="316"/>
      <c r="F151" s="79"/>
    </row>
    <row r="152" spans="5:6" x14ac:dyDescent="0.25">
      <c r="E152" s="316"/>
      <c r="F152" s="79"/>
    </row>
    <row r="153" spans="5:6" x14ac:dyDescent="0.25">
      <c r="E153" s="316"/>
      <c r="F153" s="79"/>
    </row>
    <row r="154" spans="5:6" x14ac:dyDescent="0.25">
      <c r="E154" s="316"/>
      <c r="F154" s="79"/>
    </row>
    <row r="155" spans="5:6" x14ac:dyDescent="0.25">
      <c r="E155" s="316"/>
      <c r="F155" s="79"/>
    </row>
    <row r="156" spans="5:6" x14ac:dyDescent="0.25">
      <c r="E156" s="316"/>
      <c r="F156" s="79"/>
    </row>
    <row r="157" spans="5:6" x14ac:dyDescent="0.25">
      <c r="E157" s="316"/>
      <c r="F157" s="79"/>
    </row>
    <row r="158" spans="5:6" x14ac:dyDescent="0.25">
      <c r="E158" s="316"/>
      <c r="F158" s="79"/>
    </row>
  </sheetData>
  <mergeCells count="12">
    <mergeCell ref="A125:E125"/>
    <mergeCell ref="A1:F1"/>
    <mergeCell ref="A2:F2"/>
    <mergeCell ref="A3:F3"/>
    <mergeCell ref="A4:F4"/>
    <mergeCell ref="E8:F8"/>
    <mergeCell ref="E9:F9"/>
    <mergeCell ref="C34:E34"/>
    <mergeCell ref="B36:B40"/>
    <mergeCell ref="C94:E94"/>
    <mergeCell ref="C115:E115"/>
    <mergeCell ref="C123:E123"/>
  </mergeCells>
  <conditionalFormatting sqref="E10 E12:E13">
    <cfRule type="cellIs" dxfId="45" priority="1" operator="equal">
      <formula>0</formula>
    </cfRule>
  </conditionalFormatting>
  <conditionalFormatting sqref="E44:E47 E51">
    <cfRule type="cellIs" dxfId="44" priority="2" operator="equal">
      <formula>0</formula>
    </cfRule>
  </conditionalFormatting>
  <conditionalFormatting sqref="E55 E57 E59 E61 E63 E65">
    <cfRule type="cellIs" dxfId="43" priority="3" operator="equal">
      <formula>0</formula>
    </cfRule>
  </conditionalFormatting>
  <conditionalFormatting sqref="E69:E70 E72:E74 E78:E81 E83:E84 E87:E89 E92">
    <cfRule type="cellIs" dxfId="42" priority="4" operator="equal">
      <formula>0</formula>
    </cfRule>
  </conditionalFormatting>
  <conditionalFormatting sqref="E98:E103 E105 E108:E110 E113">
    <cfRule type="cellIs" dxfId="41" priority="5" operator="equal">
      <formula>0</formula>
    </cfRule>
  </conditionalFormatting>
  <conditionalFormatting sqref="E118:E121">
    <cfRule type="cellIs" dxfId="40" priority="6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05: CF-Cf-ALARME INCENDIE-SECURITE &amp;C&amp;"Arial,Normal"&amp;5- MMW ARCHITECTURE - ARCHIFALE - SIGMA INGENIERIE - STRUCTURE CONCEPT - INGENC - GEOME - ES2  -&amp;R&amp;"Arial ,Normal"&amp;5LYCEE DE WALLIS ET FUTUNA - Page &amp;P/&amp;N</oddFooter>
  </headerFooter>
  <rowBreaks count="2" manualBreakCount="2">
    <brk id="52" max="5" man="1"/>
    <brk id="94" max="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F3821-00B2-4389-B115-B90723D4E8F5}">
  <sheetPr>
    <pageSetUpPr fitToPage="1"/>
  </sheetPr>
  <dimension ref="A1:H173"/>
  <sheetViews>
    <sheetView topLeftCell="A106" zoomScaleNormal="100" zoomScaleSheetLayoutView="115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317" customWidth="1"/>
    <col min="6" max="6" width="17.7109375" style="84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ht="33.950000000000003" customHeight="1" thickTop="1" thickBot="1" x14ac:dyDescent="0.3">
      <c r="A3" s="434" t="s">
        <v>347</v>
      </c>
      <c r="B3" s="435"/>
      <c r="C3" s="435"/>
      <c r="D3" s="435"/>
      <c r="E3" s="435"/>
      <c r="F3" s="436"/>
    </row>
    <row r="4" spans="1:6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6" ht="12" customHeight="1" thickTop="1" x14ac:dyDescent="0.25">
      <c r="A6" s="12"/>
      <c r="B6" s="13"/>
      <c r="C6" s="14"/>
      <c r="D6" s="15"/>
      <c r="E6" s="304"/>
      <c r="F6" s="17"/>
    </row>
    <row r="7" spans="1:6" ht="27" customHeight="1" x14ac:dyDescent="0.25">
      <c r="A7" s="329">
        <f>'LOT 05 CFO CFA BAT A T06'!A7</f>
        <v>5.0999999999999996</v>
      </c>
      <c r="B7" s="20" t="s">
        <v>208</v>
      </c>
      <c r="C7" s="14"/>
      <c r="D7" s="15"/>
      <c r="E7" s="304"/>
      <c r="F7" s="17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24" x14ac:dyDescent="0.25">
      <c r="A10" s="21">
        <f>+A9+0.001</f>
        <v>5.1030000000000006</v>
      </c>
      <c r="B10" s="26" t="s">
        <v>24</v>
      </c>
      <c r="C10" s="14" t="s">
        <v>25</v>
      </c>
      <c r="D10" s="15">
        <v>1</v>
      </c>
      <c r="E10" s="27"/>
      <c r="F10" s="17"/>
    </row>
    <row r="11" spans="1:6" s="28" customFormat="1" ht="12" customHeight="1" x14ac:dyDescent="0.25">
      <c r="A11" s="21">
        <f>+A10+0.001</f>
        <v>5.104000000000001</v>
      </c>
      <c r="B11" s="26" t="s">
        <v>26</v>
      </c>
      <c r="C11" s="14"/>
      <c r="D11" s="15"/>
      <c r="E11" s="27"/>
      <c r="F11" s="17"/>
    </row>
    <row r="12" spans="1:6" s="28" customFormat="1" ht="12" customHeight="1" x14ac:dyDescent="0.25">
      <c r="A12" s="60"/>
      <c r="B12" s="30" t="s">
        <v>27</v>
      </c>
      <c r="C12" s="14" t="s">
        <v>25</v>
      </c>
      <c r="D12" s="15">
        <v>1</v>
      </c>
      <c r="E12" s="27"/>
      <c r="F12" s="17"/>
    </row>
    <row r="13" spans="1:6" s="28" customFormat="1" ht="12" customHeight="1" x14ac:dyDescent="0.25">
      <c r="A13" s="60"/>
      <c r="B13" s="30" t="s">
        <v>28</v>
      </c>
      <c r="C13" s="14" t="s">
        <v>25</v>
      </c>
      <c r="D13" s="15">
        <v>1</v>
      </c>
      <c r="E13" s="27"/>
      <c r="F13" s="17"/>
    </row>
    <row r="14" spans="1:6" ht="12" customHeight="1" x14ac:dyDescent="0.25">
      <c r="A14" s="32"/>
      <c r="B14" s="30"/>
      <c r="C14" s="14"/>
      <c r="D14" s="15"/>
      <c r="E14" s="304"/>
      <c r="F14" s="17"/>
    </row>
    <row r="15" spans="1:6" customFormat="1" ht="12" customHeight="1" x14ac:dyDescent="0.25">
      <c r="A15" s="33"/>
      <c r="B15" s="34" t="s">
        <v>29</v>
      </c>
      <c r="C15" s="35"/>
      <c r="D15" s="36"/>
      <c r="E15" s="306"/>
      <c r="F15" s="307"/>
    </row>
    <row r="16" spans="1:6" customFormat="1" ht="12" customHeight="1" x14ac:dyDescent="0.25">
      <c r="A16" s="33"/>
      <c r="B16" s="34" t="s">
        <v>30</v>
      </c>
      <c r="C16" s="35"/>
      <c r="D16" s="36"/>
      <c r="E16" s="306"/>
      <c r="F16" s="307"/>
    </row>
    <row r="17" spans="1:6" customFormat="1" ht="12" customHeight="1" x14ac:dyDescent="0.25">
      <c r="A17" s="33"/>
      <c r="B17" s="34" t="s">
        <v>31</v>
      </c>
      <c r="C17" s="35"/>
      <c r="D17" s="36"/>
      <c r="E17" s="306"/>
      <c r="F17" s="307"/>
    </row>
    <row r="18" spans="1:6" customFormat="1" ht="12" customHeight="1" x14ac:dyDescent="0.25">
      <c r="A18" s="33"/>
      <c r="B18" s="34" t="s">
        <v>32</v>
      </c>
      <c r="C18" s="39"/>
      <c r="D18" s="24"/>
      <c r="E18" s="27"/>
      <c r="F18" s="25"/>
    </row>
    <row r="19" spans="1:6" customFormat="1" ht="12" customHeight="1" x14ac:dyDescent="0.25">
      <c r="A19" s="33"/>
      <c r="B19" s="34" t="s">
        <v>33</v>
      </c>
      <c r="C19" s="35"/>
      <c r="D19" s="36"/>
      <c r="E19" s="306"/>
      <c r="F19" s="307"/>
    </row>
    <row r="20" spans="1:6" customFormat="1" ht="12" customHeight="1" x14ac:dyDescent="0.25">
      <c r="A20" s="33"/>
      <c r="B20" s="34" t="s">
        <v>34</v>
      </c>
      <c r="C20" s="35"/>
      <c r="D20" s="36"/>
      <c r="E20" s="306"/>
      <c r="F20" s="307"/>
    </row>
    <row r="21" spans="1:6" customFormat="1" ht="12" customHeight="1" x14ac:dyDescent="0.25">
      <c r="A21" s="33"/>
      <c r="B21" s="34" t="s">
        <v>35</v>
      </c>
      <c r="C21" s="35"/>
      <c r="D21" s="36"/>
      <c r="E21" s="306"/>
      <c r="F21" s="307"/>
    </row>
    <row r="22" spans="1:6" customFormat="1" ht="12" customHeight="1" x14ac:dyDescent="0.25">
      <c r="A22" s="33"/>
      <c r="B22" s="34" t="s">
        <v>36</v>
      </c>
      <c r="C22" s="35"/>
      <c r="D22" s="36"/>
      <c r="E22" s="306"/>
      <c r="F22" s="307"/>
    </row>
    <row r="23" spans="1:6" customFormat="1" ht="12" customHeight="1" x14ac:dyDescent="0.25">
      <c r="A23" s="33"/>
      <c r="B23" s="34" t="s">
        <v>37</v>
      </c>
      <c r="C23" s="35"/>
      <c r="D23" s="36"/>
      <c r="E23" s="306"/>
      <c r="F23" s="307"/>
    </row>
    <row r="24" spans="1:6" customFormat="1" ht="12" customHeight="1" x14ac:dyDescent="0.25">
      <c r="A24" s="33"/>
      <c r="B24" s="34" t="s">
        <v>38</v>
      </c>
      <c r="C24" s="35"/>
      <c r="D24" s="36"/>
      <c r="E24" s="306"/>
      <c r="F24" s="307"/>
    </row>
    <row r="25" spans="1:6" customFormat="1" ht="12" customHeight="1" x14ac:dyDescent="0.25">
      <c r="A25" s="33"/>
      <c r="B25" s="34" t="s">
        <v>39</v>
      </c>
      <c r="C25" s="35"/>
      <c r="D25" s="36"/>
      <c r="E25" s="306"/>
      <c r="F25" s="307"/>
    </row>
    <row r="26" spans="1:6" customFormat="1" ht="12" customHeight="1" x14ac:dyDescent="0.25">
      <c r="A26" s="33"/>
      <c r="B26" s="34" t="s">
        <v>40</v>
      </c>
      <c r="C26" s="35"/>
      <c r="D26" s="36"/>
      <c r="E26" s="306"/>
      <c r="F26" s="307"/>
    </row>
    <row r="27" spans="1:6" customFormat="1" ht="12" customHeight="1" x14ac:dyDescent="0.25">
      <c r="A27" s="33"/>
      <c r="B27" s="34" t="s">
        <v>41</v>
      </c>
      <c r="C27" s="35"/>
      <c r="D27" s="36"/>
      <c r="E27" s="306"/>
      <c r="F27" s="307"/>
    </row>
    <row r="28" spans="1:6" customFormat="1" ht="12" customHeight="1" x14ac:dyDescent="0.25">
      <c r="A28" s="33"/>
      <c r="B28" s="34" t="s">
        <v>42</v>
      </c>
      <c r="C28" s="35"/>
      <c r="D28" s="36"/>
      <c r="E28" s="306"/>
      <c r="F28" s="307"/>
    </row>
    <row r="29" spans="1:6" customFormat="1" ht="12" customHeight="1" x14ac:dyDescent="0.25">
      <c r="A29" s="33"/>
      <c r="B29" s="34" t="s">
        <v>43</v>
      </c>
      <c r="C29" s="35"/>
      <c r="D29" s="36"/>
      <c r="E29" s="306"/>
      <c r="F29" s="307"/>
    </row>
    <row r="30" spans="1:6" customFormat="1" ht="12" customHeight="1" x14ac:dyDescent="0.25">
      <c r="A30" s="33"/>
      <c r="B30" s="34" t="s">
        <v>44</v>
      </c>
      <c r="C30" s="35"/>
      <c r="D30" s="36"/>
      <c r="E30" s="306"/>
      <c r="F30" s="307"/>
    </row>
    <row r="31" spans="1:6" customFormat="1" ht="12" customHeight="1" x14ac:dyDescent="0.25">
      <c r="A31" s="33"/>
      <c r="B31" s="34" t="s">
        <v>45</v>
      </c>
      <c r="C31" s="35"/>
      <c r="D31" s="36"/>
      <c r="E31" s="306"/>
      <c r="F31" s="307"/>
    </row>
    <row r="32" spans="1:6" customFormat="1" ht="12" customHeight="1" x14ac:dyDescent="0.25">
      <c r="A32" s="33"/>
      <c r="B32" s="34" t="s">
        <v>46</v>
      </c>
      <c r="C32" s="35"/>
      <c r="D32" s="36"/>
      <c r="E32" s="306"/>
      <c r="F32" s="307"/>
    </row>
    <row r="33" spans="1:6" ht="12" customHeight="1" thickBot="1" x14ac:dyDescent="0.3">
      <c r="A33" s="273"/>
      <c r="B33" s="274"/>
      <c r="C33" s="41"/>
      <c r="D33" s="42"/>
      <c r="E33" s="308"/>
      <c r="F33" s="44"/>
    </row>
    <row r="34" spans="1:6" ht="27" customHeight="1" thickTop="1" thickBot="1" x14ac:dyDescent="0.3">
      <c r="A34" s="273"/>
      <c r="B34" s="309"/>
      <c r="C34" s="425" t="str">
        <f>B7</f>
        <v>TRAVAUX PRELIMINAIRE</v>
      </c>
      <c r="D34" s="426"/>
      <c r="E34" s="427"/>
      <c r="F34" s="320"/>
    </row>
    <row r="35" spans="1:6" ht="12" customHeight="1" thickTop="1" thickBot="1" x14ac:dyDescent="0.3">
      <c r="A35" s="273"/>
      <c r="B35" s="274"/>
      <c r="C35" s="48"/>
      <c r="D35" s="49"/>
      <c r="E35" s="311"/>
      <c r="F35" s="356"/>
    </row>
    <row r="36" spans="1:6" customFormat="1" ht="12" customHeight="1" thickTop="1" x14ac:dyDescent="0.25">
      <c r="A36" s="33"/>
      <c r="B36" s="378" t="s">
        <v>47</v>
      </c>
      <c r="C36" s="39"/>
      <c r="D36" s="24"/>
      <c r="E36" s="29"/>
      <c r="F36" s="31"/>
    </row>
    <row r="37" spans="1:6" customFormat="1" ht="12" customHeight="1" x14ac:dyDescent="0.25">
      <c r="A37" s="33"/>
      <c r="B37" s="379"/>
      <c r="C37" s="39"/>
      <c r="D37" s="24"/>
      <c r="E37" s="29"/>
      <c r="F37" s="31"/>
    </row>
    <row r="38" spans="1:6" customFormat="1" ht="12" customHeight="1" x14ac:dyDescent="0.25">
      <c r="A38" s="33"/>
      <c r="B38" s="379"/>
      <c r="C38" s="39"/>
      <c r="D38" s="24"/>
      <c r="E38" s="29"/>
      <c r="F38" s="31"/>
    </row>
    <row r="39" spans="1:6" customFormat="1" ht="12" customHeight="1" x14ac:dyDescent="0.25">
      <c r="A39" s="33" t="s">
        <v>10</v>
      </c>
      <c r="B39" s="379"/>
      <c r="C39" s="39"/>
      <c r="D39" s="24"/>
      <c r="E39" s="29"/>
      <c r="F39" s="31"/>
    </row>
    <row r="40" spans="1:6" customFormat="1" ht="12" customHeight="1" thickBot="1" x14ac:dyDescent="0.3">
      <c r="A40" s="33"/>
      <c r="B40" s="380"/>
      <c r="C40" s="39"/>
      <c r="D40" s="24"/>
      <c r="E40" s="29"/>
      <c r="F40" s="31"/>
    </row>
    <row r="41" spans="1:6" ht="12" customHeight="1" thickTop="1" x14ac:dyDescent="0.25">
      <c r="A41" s="273"/>
      <c r="B41" s="274"/>
      <c r="C41" s="14"/>
      <c r="D41" s="15"/>
      <c r="E41" s="304"/>
      <c r="F41" s="17"/>
    </row>
    <row r="42" spans="1:6" s="28" customFormat="1" ht="27" customHeight="1" x14ac:dyDescent="0.25">
      <c r="A42" s="32">
        <f>'LOT 05 CFO CFA BAT A T06'!A42</f>
        <v>5.1999999999999993</v>
      </c>
      <c r="B42" s="20" t="s">
        <v>126</v>
      </c>
      <c r="C42" s="14"/>
      <c r="D42" s="15"/>
      <c r="E42" s="304"/>
      <c r="F42" s="17"/>
    </row>
    <row r="43" spans="1:6" s="28" customFormat="1" ht="12" customHeight="1" x14ac:dyDescent="0.25">
      <c r="A43" s="60">
        <f>+A42+0.001</f>
        <v>5.2009999999999996</v>
      </c>
      <c r="B43" s="40" t="s">
        <v>49</v>
      </c>
      <c r="C43" s="14"/>
      <c r="D43" s="15"/>
      <c r="E43" s="304"/>
      <c r="F43" s="17"/>
    </row>
    <row r="44" spans="1:6" s="28" customFormat="1" ht="12" customHeight="1" x14ac:dyDescent="0.25">
      <c r="A44" s="56"/>
      <c r="B44" s="26" t="s">
        <v>50</v>
      </c>
      <c r="C44" s="14" t="s">
        <v>25</v>
      </c>
      <c r="D44" s="15">
        <v>1</v>
      </c>
      <c r="E44" s="27"/>
      <c r="F44" s="17"/>
    </row>
    <row r="45" spans="1:6" s="28" customFormat="1" ht="12" customHeight="1" x14ac:dyDescent="0.25">
      <c r="A45" s="56"/>
      <c r="B45" s="26" t="s">
        <v>51</v>
      </c>
      <c r="C45" s="14" t="s">
        <v>25</v>
      </c>
      <c r="D45" s="15">
        <v>1</v>
      </c>
      <c r="E45" s="27"/>
      <c r="F45" s="17"/>
    </row>
    <row r="46" spans="1:6" s="28" customFormat="1" ht="12" customHeight="1" x14ac:dyDescent="0.25">
      <c r="A46" s="56"/>
      <c r="B46" s="26" t="s">
        <v>60</v>
      </c>
      <c r="C46" s="14" t="s">
        <v>25</v>
      </c>
      <c r="D46" s="15">
        <v>1</v>
      </c>
      <c r="E46" s="27"/>
      <c r="F46" s="17"/>
    </row>
    <row r="47" spans="1:6" s="28" customFormat="1" ht="12" customHeight="1" x14ac:dyDescent="0.25">
      <c r="A47" s="56"/>
      <c r="B47" s="26" t="s">
        <v>61</v>
      </c>
      <c r="C47" s="14" t="s">
        <v>25</v>
      </c>
      <c r="D47" s="15">
        <v>1</v>
      </c>
      <c r="E47" s="27"/>
      <c r="F47" s="17"/>
    </row>
    <row r="48" spans="1:6" s="28" customFormat="1" ht="12" customHeight="1" x14ac:dyDescent="0.25">
      <c r="A48" s="56"/>
      <c r="B48" s="26"/>
      <c r="C48" s="14"/>
      <c r="D48" s="15"/>
      <c r="E48" s="304"/>
      <c r="F48" s="17"/>
    </row>
    <row r="49" spans="1:8" s="57" customFormat="1" ht="12" customHeight="1" x14ac:dyDescent="0.25">
      <c r="A49" s="60">
        <f>+A43+0.001</f>
        <v>5.202</v>
      </c>
      <c r="B49" s="40" t="s">
        <v>62</v>
      </c>
      <c r="C49" s="14"/>
      <c r="D49" s="15"/>
      <c r="E49" s="304"/>
      <c r="F49" s="17"/>
    </row>
    <row r="50" spans="1:8" s="57" customFormat="1" ht="12" customHeight="1" x14ac:dyDescent="0.25">
      <c r="A50" s="56"/>
      <c r="B50" s="26" t="s">
        <v>63</v>
      </c>
      <c r="C50" s="14"/>
      <c r="D50" s="15"/>
      <c r="E50" s="304"/>
      <c r="F50" s="17"/>
    </row>
    <row r="51" spans="1:8" s="57" customFormat="1" ht="12" customHeight="1" x14ac:dyDescent="0.2">
      <c r="A51" s="95"/>
      <c r="B51" s="30" t="s">
        <v>348</v>
      </c>
      <c r="C51" s="14" t="s">
        <v>25</v>
      </c>
      <c r="D51" s="15">
        <v>1</v>
      </c>
      <c r="E51" s="27"/>
      <c r="F51" s="17"/>
    </row>
    <row r="52" spans="1:8" s="57" customFormat="1" ht="12" customHeight="1" x14ac:dyDescent="0.2">
      <c r="A52" s="95"/>
      <c r="B52" s="30" t="s">
        <v>349</v>
      </c>
      <c r="C52" s="14" t="s">
        <v>25</v>
      </c>
      <c r="D52" s="15">
        <v>1</v>
      </c>
      <c r="E52" s="27"/>
      <c r="F52" s="17"/>
    </row>
    <row r="53" spans="1:8" s="57" customFormat="1" ht="12" customHeight="1" thickBot="1" x14ac:dyDescent="0.25">
      <c r="A53" s="89"/>
      <c r="B53" s="90"/>
      <c r="C53" s="41"/>
      <c r="D53" s="42"/>
      <c r="E53" s="308"/>
      <c r="F53" s="44"/>
    </row>
    <row r="54" spans="1:8" s="55" customFormat="1" ht="12" customHeight="1" thickTop="1" x14ac:dyDescent="0.25">
      <c r="A54" s="107">
        <f>+A49+0.001</f>
        <v>5.2030000000000003</v>
      </c>
      <c r="B54" s="13" t="s">
        <v>65</v>
      </c>
      <c r="C54" s="54"/>
      <c r="D54" s="92"/>
      <c r="E54" s="322"/>
      <c r="F54" s="93"/>
    </row>
    <row r="55" spans="1:8" s="55" customFormat="1" ht="12" customHeight="1" x14ac:dyDescent="0.25">
      <c r="A55" s="56"/>
      <c r="B55" s="26" t="s">
        <v>66</v>
      </c>
      <c r="C55" s="14"/>
      <c r="D55" s="15"/>
      <c r="E55" s="304"/>
      <c r="F55" s="17"/>
    </row>
    <row r="56" spans="1:8" s="55" customFormat="1" ht="12" customHeight="1" x14ac:dyDescent="0.2">
      <c r="A56" s="95"/>
      <c r="B56" s="30" t="s">
        <v>67</v>
      </c>
      <c r="C56" s="14" t="s">
        <v>68</v>
      </c>
      <c r="D56" s="15">
        <v>30</v>
      </c>
      <c r="E56" s="27"/>
      <c r="F56" s="17"/>
    </row>
    <row r="57" spans="1:8" s="55" customFormat="1" ht="12" customHeight="1" x14ac:dyDescent="0.25">
      <c r="A57" s="56"/>
      <c r="B57" s="26" t="s">
        <v>69</v>
      </c>
      <c r="C57" s="14"/>
      <c r="D57" s="15"/>
      <c r="E57" s="304"/>
      <c r="F57" s="17"/>
    </row>
    <row r="58" spans="1:8" s="55" customFormat="1" ht="12" customHeight="1" x14ac:dyDescent="0.2">
      <c r="A58" s="95"/>
      <c r="B58" s="30" t="s">
        <v>67</v>
      </c>
      <c r="C58" s="14" t="s">
        <v>68</v>
      </c>
      <c r="D58" s="15">
        <v>30</v>
      </c>
      <c r="E58" s="27"/>
      <c r="F58" s="17"/>
    </row>
    <row r="59" spans="1:8" s="55" customFormat="1" ht="12" customHeight="1" x14ac:dyDescent="0.2">
      <c r="A59" s="95"/>
      <c r="B59" s="30"/>
      <c r="C59" s="14"/>
      <c r="D59" s="15"/>
      <c r="E59" s="304"/>
      <c r="F59" s="17"/>
    </row>
    <row r="60" spans="1:8" s="57" customFormat="1" ht="12" customHeight="1" x14ac:dyDescent="0.25">
      <c r="A60" s="56"/>
      <c r="B60" s="26" t="s">
        <v>71</v>
      </c>
      <c r="C60" s="14" t="s">
        <v>25</v>
      </c>
      <c r="D60" s="15">
        <v>1</v>
      </c>
      <c r="E60" s="27"/>
      <c r="F60" s="17"/>
      <c r="H60" s="58"/>
    </row>
    <row r="61" spans="1:8" s="57" customFormat="1" ht="12" customHeight="1" x14ac:dyDescent="0.2">
      <c r="A61" s="95"/>
      <c r="B61" s="26"/>
      <c r="C61" s="14"/>
      <c r="D61" s="15"/>
      <c r="E61" s="304"/>
      <c r="F61" s="17"/>
      <c r="H61" s="58"/>
    </row>
    <row r="62" spans="1:8" s="57" customFormat="1" ht="12" customHeight="1" x14ac:dyDescent="0.25">
      <c r="A62" s="56"/>
      <c r="B62" s="26" t="s">
        <v>72</v>
      </c>
      <c r="C62" s="14" t="s">
        <v>25</v>
      </c>
      <c r="D62" s="15">
        <v>1</v>
      </c>
      <c r="E62" s="27"/>
      <c r="F62" s="17"/>
      <c r="H62" s="58"/>
    </row>
    <row r="63" spans="1:8" s="57" customFormat="1" ht="12" customHeight="1" x14ac:dyDescent="0.2">
      <c r="A63" s="95"/>
      <c r="B63" s="26"/>
      <c r="C63" s="14"/>
      <c r="D63" s="15"/>
      <c r="E63" s="304"/>
      <c r="F63" s="17"/>
      <c r="H63" s="59"/>
    </row>
    <row r="64" spans="1:8" s="57" customFormat="1" ht="12" customHeight="1" x14ac:dyDescent="0.25">
      <c r="A64" s="56"/>
      <c r="B64" s="26" t="s">
        <v>73</v>
      </c>
      <c r="C64" s="14" t="s">
        <v>25</v>
      </c>
      <c r="D64" s="15">
        <v>1</v>
      </c>
      <c r="E64" s="27"/>
      <c r="F64" s="17"/>
      <c r="H64" s="58"/>
    </row>
    <row r="65" spans="1:8" s="57" customFormat="1" ht="12" customHeight="1" x14ac:dyDescent="0.2">
      <c r="A65" s="95"/>
      <c r="B65" s="26"/>
      <c r="C65" s="14"/>
      <c r="D65" s="15"/>
      <c r="E65" s="304"/>
      <c r="F65" s="17"/>
      <c r="H65" s="58"/>
    </row>
    <row r="66" spans="1:8" s="57" customFormat="1" ht="12" customHeight="1" x14ac:dyDescent="0.25">
      <c r="A66" s="56"/>
      <c r="B66" s="26" t="s">
        <v>132</v>
      </c>
      <c r="C66" s="14" t="s">
        <v>68</v>
      </c>
      <c r="D66" s="15">
        <v>35</v>
      </c>
      <c r="E66" s="27"/>
      <c r="F66" s="17"/>
      <c r="H66" s="58"/>
    </row>
    <row r="67" spans="1:8" s="57" customFormat="1" ht="12" customHeight="1" x14ac:dyDescent="0.2">
      <c r="A67" s="227"/>
      <c r="B67" s="30"/>
      <c r="C67" s="14"/>
      <c r="D67" s="15"/>
      <c r="E67" s="304"/>
      <c r="F67" s="17"/>
      <c r="H67" s="59"/>
    </row>
    <row r="68" spans="1:8" s="57" customFormat="1" ht="12" customHeight="1" x14ac:dyDescent="0.25">
      <c r="A68" s="60">
        <f>+A54+0.001</f>
        <v>5.2040000000000006</v>
      </c>
      <c r="B68" s="40" t="s">
        <v>133</v>
      </c>
      <c r="C68" s="14"/>
      <c r="D68" s="15"/>
      <c r="E68" s="304"/>
      <c r="F68" s="17"/>
      <c r="H68" s="58"/>
    </row>
    <row r="69" spans="1:8" s="57" customFormat="1" ht="12" customHeight="1" x14ac:dyDescent="0.25">
      <c r="A69" s="56"/>
      <c r="B69" s="26" t="s">
        <v>134</v>
      </c>
      <c r="C69" s="14"/>
      <c r="D69" s="15"/>
      <c r="E69" s="304"/>
      <c r="F69" s="17"/>
      <c r="H69" s="58"/>
    </row>
    <row r="70" spans="1:8" s="28" customFormat="1" ht="24" x14ac:dyDescent="0.25">
      <c r="A70" s="60"/>
      <c r="B70" s="30" t="s">
        <v>350</v>
      </c>
      <c r="C70" s="14" t="s">
        <v>25</v>
      </c>
      <c r="D70" s="15">
        <v>1</v>
      </c>
      <c r="E70" s="27"/>
      <c r="F70" s="17"/>
    </row>
    <row r="71" spans="1:8" s="28" customFormat="1" ht="12" customHeight="1" x14ac:dyDescent="0.25">
      <c r="A71" s="100"/>
      <c r="B71" s="26"/>
      <c r="C71" s="14"/>
      <c r="D71" s="15"/>
      <c r="E71" s="304"/>
      <c r="F71" s="17"/>
    </row>
    <row r="72" spans="1:8" s="28" customFormat="1" ht="12" customHeight="1" x14ac:dyDescent="0.25">
      <c r="A72" s="56"/>
      <c r="B72" s="26" t="s">
        <v>351</v>
      </c>
      <c r="C72" s="14"/>
      <c r="D72" s="15"/>
      <c r="E72" s="304"/>
      <c r="F72" s="17"/>
    </row>
    <row r="73" spans="1:8" s="28" customFormat="1" ht="12.75" x14ac:dyDescent="0.25">
      <c r="A73" s="60"/>
      <c r="B73" s="30" t="s">
        <v>352</v>
      </c>
      <c r="C73" s="14" t="s">
        <v>25</v>
      </c>
      <c r="D73" s="15">
        <v>1</v>
      </c>
      <c r="E73" s="27"/>
      <c r="F73" s="17"/>
    </row>
    <row r="74" spans="1:8" s="28" customFormat="1" ht="12" customHeight="1" x14ac:dyDescent="0.25">
      <c r="A74" s="100"/>
      <c r="B74" s="30" t="s">
        <v>353</v>
      </c>
      <c r="C74" s="14" t="s">
        <v>25</v>
      </c>
      <c r="D74" s="15">
        <v>1</v>
      </c>
      <c r="E74" s="27"/>
      <c r="F74" s="17"/>
    </row>
    <row r="75" spans="1:8" s="28" customFormat="1" ht="12" customHeight="1" x14ac:dyDescent="0.25">
      <c r="A75" s="60"/>
      <c r="B75" s="26"/>
      <c r="C75" s="14"/>
      <c r="D75" s="15"/>
      <c r="E75" s="304"/>
      <c r="F75" s="17"/>
    </row>
    <row r="76" spans="1:8" s="57" customFormat="1" ht="12" customHeight="1" x14ac:dyDescent="0.25">
      <c r="A76" s="60">
        <f>+A68+0.001</f>
        <v>5.205000000000001</v>
      </c>
      <c r="B76" s="40" t="s">
        <v>74</v>
      </c>
      <c r="C76" s="14"/>
      <c r="D76" s="15"/>
      <c r="E76" s="304"/>
      <c r="F76" s="17"/>
      <c r="H76" s="58"/>
    </row>
    <row r="77" spans="1:8" s="57" customFormat="1" ht="12" customHeight="1" x14ac:dyDescent="0.25">
      <c r="A77" s="56"/>
      <c r="B77" s="26" t="s">
        <v>75</v>
      </c>
      <c r="C77" s="14"/>
      <c r="D77" s="15"/>
      <c r="E77" s="304"/>
      <c r="F77" s="17"/>
      <c r="H77" s="59"/>
    </row>
    <row r="78" spans="1:8" s="57" customFormat="1" ht="15" x14ac:dyDescent="0.25">
      <c r="A78" s="98"/>
      <c r="B78" s="30" t="s">
        <v>76</v>
      </c>
      <c r="C78" s="14" t="s">
        <v>3</v>
      </c>
      <c r="D78" s="15">
        <f>SUM(D95:D97)</f>
        <v>32</v>
      </c>
      <c r="E78" s="27"/>
      <c r="F78" s="17"/>
      <c r="H78" s="58"/>
    </row>
    <row r="79" spans="1:8" s="57" customFormat="1" ht="15" x14ac:dyDescent="0.25">
      <c r="A79" s="98"/>
      <c r="B79" s="30" t="s">
        <v>77</v>
      </c>
      <c r="C79" s="14" t="s">
        <v>3</v>
      </c>
      <c r="D79" s="15">
        <f>(D89+D91*2+D92*3)/8</f>
        <v>8.875</v>
      </c>
      <c r="E79" s="27"/>
      <c r="F79" s="17"/>
      <c r="H79" s="58"/>
    </row>
    <row r="80" spans="1:8" s="57" customFormat="1" ht="15" x14ac:dyDescent="0.25">
      <c r="A80" s="56"/>
      <c r="B80" s="26" t="s">
        <v>78</v>
      </c>
      <c r="C80" s="14"/>
      <c r="D80" s="15"/>
      <c r="E80" s="304"/>
      <c r="F80" s="17"/>
      <c r="H80" s="58"/>
    </row>
    <row r="81" spans="1:8" s="28" customFormat="1" ht="12.75" x14ac:dyDescent="0.25">
      <c r="A81" s="98"/>
      <c r="B81" s="30" t="s">
        <v>139</v>
      </c>
      <c r="C81" s="14" t="s">
        <v>3</v>
      </c>
      <c r="D81" s="15">
        <v>2</v>
      </c>
      <c r="E81" s="27"/>
      <c r="F81" s="17"/>
    </row>
    <row r="82" spans="1:8" s="28" customFormat="1" ht="12.75" x14ac:dyDescent="0.25">
      <c r="A82" s="99"/>
      <c r="B82" s="30" t="s">
        <v>82</v>
      </c>
      <c r="C82" s="14" t="s">
        <v>3</v>
      </c>
      <c r="D82" s="15">
        <v>1</v>
      </c>
      <c r="E82" s="27"/>
      <c r="F82" s="17"/>
    </row>
    <row r="83" spans="1:8" s="28" customFormat="1" ht="12.75" x14ac:dyDescent="0.25">
      <c r="A83" s="99"/>
      <c r="B83" s="30" t="s">
        <v>83</v>
      </c>
      <c r="C83" s="14" t="s">
        <v>3</v>
      </c>
      <c r="D83" s="15">
        <v>4</v>
      </c>
      <c r="E83" s="27"/>
      <c r="F83" s="17"/>
    </row>
    <row r="84" spans="1:8" s="55" customFormat="1" ht="12" customHeight="1" x14ac:dyDescent="0.25">
      <c r="A84" s="99"/>
      <c r="B84" s="30"/>
      <c r="C84" s="14"/>
      <c r="D84" s="15"/>
      <c r="E84" s="304"/>
      <c r="F84" s="17"/>
    </row>
    <row r="85" spans="1:8" s="55" customFormat="1" ht="12" customHeight="1" x14ac:dyDescent="0.25">
      <c r="A85" s="60">
        <f>+A76+0.001</f>
        <v>5.2060000000000013</v>
      </c>
      <c r="B85" s="40" t="s">
        <v>86</v>
      </c>
      <c r="C85" s="14"/>
      <c r="D85" s="15"/>
      <c r="E85" s="304"/>
      <c r="F85" s="17"/>
    </row>
    <row r="86" spans="1:8" s="55" customFormat="1" ht="12" customHeight="1" x14ac:dyDescent="0.25">
      <c r="A86" s="56"/>
      <c r="B86" s="26" t="s">
        <v>87</v>
      </c>
      <c r="C86" s="14"/>
      <c r="D86" s="15"/>
      <c r="E86" s="304"/>
      <c r="F86" s="17"/>
    </row>
    <row r="87" spans="1:8" s="55" customFormat="1" ht="12" customHeight="1" x14ac:dyDescent="0.25">
      <c r="A87" s="100"/>
      <c r="B87" s="30" t="s">
        <v>88</v>
      </c>
      <c r="C87" s="14" t="s">
        <v>3</v>
      </c>
      <c r="D87" s="15">
        <v>2</v>
      </c>
      <c r="E87" s="27"/>
      <c r="F87" s="17"/>
    </row>
    <row r="88" spans="1:8" s="57" customFormat="1" ht="12" customHeight="1" x14ac:dyDescent="0.25">
      <c r="A88" s="100"/>
      <c r="B88" s="30" t="s">
        <v>195</v>
      </c>
      <c r="C88" s="14" t="s">
        <v>3</v>
      </c>
      <c r="D88" s="15">
        <v>5</v>
      </c>
      <c r="E88" s="27"/>
      <c r="F88" s="17"/>
      <c r="H88" s="59"/>
    </row>
    <row r="89" spans="1:8" s="57" customFormat="1" ht="12" customHeight="1" x14ac:dyDescent="0.25">
      <c r="A89" s="100"/>
      <c r="B89" s="30" t="s">
        <v>89</v>
      </c>
      <c r="C89" s="14" t="s">
        <v>3</v>
      </c>
      <c r="D89" s="15">
        <v>5</v>
      </c>
      <c r="E89" s="27"/>
      <c r="F89" s="17"/>
      <c r="H89" s="58"/>
    </row>
    <row r="90" spans="1:8" s="57" customFormat="1" ht="12" customHeight="1" x14ac:dyDescent="0.25">
      <c r="A90" s="56"/>
      <c r="B90" s="26" t="s">
        <v>92</v>
      </c>
      <c r="C90" s="14"/>
      <c r="D90" s="15"/>
      <c r="E90" s="304"/>
      <c r="F90" s="17"/>
      <c r="H90" s="58"/>
    </row>
    <row r="91" spans="1:8" s="57" customFormat="1" ht="12" customHeight="1" x14ac:dyDescent="0.25">
      <c r="A91" s="32"/>
      <c r="B91" s="30" t="s">
        <v>144</v>
      </c>
      <c r="C91" s="14" t="s">
        <v>3</v>
      </c>
      <c r="D91" s="15">
        <v>30</v>
      </c>
      <c r="E91" s="27"/>
      <c r="F91" s="17"/>
      <c r="H91" s="58"/>
    </row>
    <row r="92" spans="1:8" s="57" customFormat="1" ht="12" customHeight="1" x14ac:dyDescent="0.25">
      <c r="A92" s="60"/>
      <c r="B92" s="30" t="s">
        <v>93</v>
      </c>
      <c r="C92" s="14" t="s">
        <v>3</v>
      </c>
      <c r="D92" s="15">
        <v>2</v>
      </c>
      <c r="E92" s="27"/>
      <c r="F92" s="17"/>
      <c r="H92" s="58"/>
    </row>
    <row r="93" spans="1:8" s="57" customFormat="1" ht="12" customHeight="1" x14ac:dyDescent="0.25">
      <c r="A93" s="60"/>
      <c r="B93" s="40"/>
      <c r="C93" s="14"/>
      <c r="D93" s="15"/>
      <c r="E93" s="304"/>
      <c r="F93" s="17"/>
      <c r="H93" s="59"/>
    </row>
    <row r="94" spans="1:8" s="57" customFormat="1" ht="12" customHeight="1" x14ac:dyDescent="0.25">
      <c r="A94" s="60">
        <f>+A85+0.001</f>
        <v>5.2070000000000016</v>
      </c>
      <c r="B94" s="40" t="s">
        <v>97</v>
      </c>
      <c r="C94" s="14"/>
      <c r="D94" s="15"/>
      <c r="E94" s="304"/>
      <c r="F94" s="17"/>
      <c r="H94" s="59"/>
    </row>
    <row r="95" spans="1:8" s="28" customFormat="1" ht="12" customHeight="1" x14ac:dyDescent="0.25">
      <c r="A95" s="56"/>
      <c r="B95" s="26" t="s">
        <v>98</v>
      </c>
      <c r="C95" s="14" t="s">
        <v>3</v>
      </c>
      <c r="D95" s="15">
        <v>20</v>
      </c>
      <c r="E95" s="27"/>
      <c r="F95" s="17"/>
    </row>
    <row r="96" spans="1:8" s="28" customFormat="1" ht="12" customHeight="1" x14ac:dyDescent="0.25">
      <c r="A96" s="56"/>
      <c r="B96" s="26" t="s">
        <v>101</v>
      </c>
      <c r="C96" s="14" t="s">
        <v>3</v>
      </c>
      <c r="D96" s="15">
        <v>8</v>
      </c>
      <c r="E96" s="27"/>
      <c r="F96" s="17"/>
    </row>
    <row r="97" spans="1:8" s="28" customFormat="1" ht="12" customHeight="1" x14ac:dyDescent="0.25">
      <c r="A97" s="56"/>
      <c r="B97" s="26" t="s">
        <v>148</v>
      </c>
      <c r="C97" s="14" t="s">
        <v>3</v>
      </c>
      <c r="D97" s="15">
        <v>4</v>
      </c>
      <c r="E97" s="27"/>
      <c r="F97" s="17"/>
    </row>
    <row r="98" spans="1:8" s="55" customFormat="1" ht="12" customHeight="1" x14ac:dyDescent="0.25">
      <c r="A98" s="107"/>
      <c r="B98" s="26"/>
      <c r="C98" s="14"/>
      <c r="D98" s="15"/>
      <c r="E98" s="304"/>
      <c r="F98" s="17"/>
    </row>
    <row r="99" spans="1:8" s="57" customFormat="1" ht="12" customHeight="1" x14ac:dyDescent="0.25">
      <c r="A99" s="60">
        <v>5.2089999999999996</v>
      </c>
      <c r="B99" s="40" t="s">
        <v>104</v>
      </c>
      <c r="C99" s="14"/>
      <c r="D99" s="15"/>
      <c r="E99" s="304"/>
      <c r="F99" s="17"/>
      <c r="H99" s="58"/>
    </row>
    <row r="100" spans="1:8" s="57" customFormat="1" ht="12" customHeight="1" x14ac:dyDescent="0.25">
      <c r="A100" s="56"/>
      <c r="B100" s="26" t="s">
        <v>105</v>
      </c>
      <c r="C100" s="14" t="s">
        <v>25</v>
      </c>
      <c r="D100" s="15">
        <v>4</v>
      </c>
      <c r="E100" s="27"/>
      <c r="F100" s="17"/>
      <c r="H100" s="58"/>
    </row>
    <row r="101" spans="1:8" s="57" customFormat="1" ht="12" customHeight="1" thickBot="1" x14ac:dyDescent="0.3">
      <c r="A101" s="107"/>
      <c r="B101" s="26"/>
      <c r="C101" s="14"/>
      <c r="D101" s="15"/>
      <c r="E101" s="304"/>
      <c r="F101" s="17"/>
      <c r="H101" s="59"/>
    </row>
    <row r="102" spans="1:8" s="57" customFormat="1" ht="27" customHeight="1" thickTop="1" thickBot="1" x14ac:dyDescent="0.3">
      <c r="A102" s="107"/>
      <c r="B102" s="350"/>
      <c r="C102" s="425" t="str">
        <f>B42</f>
        <v>DESCRIPTION DES TRAVAUX COURANT FORT</v>
      </c>
      <c r="D102" s="426"/>
      <c r="E102" s="427"/>
      <c r="F102" s="320"/>
      <c r="H102" s="58"/>
    </row>
    <row r="103" spans="1:8" s="28" customFormat="1" ht="12" customHeight="1" thickTop="1" thickBot="1" x14ac:dyDescent="0.3">
      <c r="A103" s="348"/>
      <c r="B103" s="104"/>
      <c r="C103" s="63"/>
      <c r="D103" s="64"/>
      <c r="E103" s="357"/>
      <c r="F103" s="66"/>
    </row>
    <row r="104" spans="1:8" s="28" customFormat="1" ht="27" customHeight="1" thickTop="1" x14ac:dyDescent="0.25">
      <c r="A104" s="12">
        <f>'LOT 05 CFO CFA BAT A T06'!A64</f>
        <v>5.2999999999999989</v>
      </c>
      <c r="B104" s="189" t="s">
        <v>126</v>
      </c>
      <c r="C104" s="54"/>
      <c r="D104" s="92"/>
      <c r="E104" s="322"/>
      <c r="F104" s="93"/>
    </row>
    <row r="105" spans="1:8" s="28" customFormat="1" ht="12" customHeight="1" x14ac:dyDescent="0.25">
      <c r="A105" s="60">
        <f>+A104+0.001</f>
        <v>5.3009999999999993</v>
      </c>
      <c r="B105" s="40" t="s">
        <v>150</v>
      </c>
      <c r="C105" s="14"/>
      <c r="D105" s="15"/>
      <c r="E105" s="304"/>
      <c r="F105" s="17"/>
    </row>
    <row r="106" spans="1:8" s="57" customFormat="1" ht="24" x14ac:dyDescent="0.25">
      <c r="A106" s="56"/>
      <c r="B106" s="26" t="s">
        <v>151</v>
      </c>
      <c r="C106" s="14"/>
      <c r="D106" s="15"/>
      <c r="E106" s="304"/>
      <c r="F106" s="17"/>
    </row>
    <row r="107" spans="1:8" s="57" customFormat="1" ht="12" customHeight="1" x14ac:dyDescent="0.2">
      <c r="A107" s="95"/>
      <c r="B107" s="30" t="s">
        <v>354</v>
      </c>
      <c r="C107" s="14" t="s">
        <v>25</v>
      </c>
      <c r="D107" s="15">
        <v>1</v>
      </c>
      <c r="E107" s="27"/>
      <c r="F107" s="17"/>
    </row>
    <row r="108" spans="1:8" s="28" customFormat="1" ht="12" customHeight="1" x14ac:dyDescent="0.25">
      <c r="A108" s="60"/>
      <c r="B108" s="26"/>
      <c r="C108" s="14"/>
      <c r="D108" s="15"/>
      <c r="E108" s="304"/>
      <c r="F108" s="17"/>
    </row>
    <row r="109" spans="1:8" s="28" customFormat="1" ht="12" customHeight="1" x14ac:dyDescent="0.25">
      <c r="A109" s="56"/>
      <c r="B109" s="26" t="s">
        <v>154</v>
      </c>
      <c r="C109" s="14" t="s">
        <v>25</v>
      </c>
      <c r="D109" s="15">
        <v>1</v>
      </c>
      <c r="E109" s="27"/>
      <c r="F109" s="17"/>
    </row>
    <row r="110" spans="1:8" s="28" customFormat="1" ht="12" customHeight="1" x14ac:dyDescent="0.25">
      <c r="A110" s="98"/>
      <c r="B110" s="26"/>
      <c r="C110" s="14"/>
      <c r="D110" s="15"/>
      <c r="E110" s="304"/>
      <c r="F110" s="17"/>
    </row>
    <row r="111" spans="1:8" s="28" customFormat="1" ht="12" customHeight="1" x14ac:dyDescent="0.25">
      <c r="A111" s="60">
        <f>+A105+0.001</f>
        <v>5.3019999999999996</v>
      </c>
      <c r="B111" s="40" t="s">
        <v>57</v>
      </c>
      <c r="C111" s="14"/>
      <c r="D111" s="15"/>
      <c r="E111" s="304"/>
      <c r="F111" s="17"/>
    </row>
    <row r="112" spans="1:8" s="57" customFormat="1" ht="12" customHeight="1" x14ac:dyDescent="0.25">
      <c r="A112" s="56"/>
      <c r="B112" s="26" t="s">
        <v>155</v>
      </c>
      <c r="C112" s="14" t="s">
        <v>3</v>
      </c>
      <c r="D112" s="15">
        <v>1</v>
      </c>
      <c r="E112" s="27"/>
      <c r="F112" s="17"/>
    </row>
    <row r="113" spans="1:8" s="57" customFormat="1" ht="24" x14ac:dyDescent="0.25">
      <c r="A113" s="56"/>
      <c r="B113" s="26" t="s">
        <v>107</v>
      </c>
      <c r="C113" s="14" t="s">
        <v>25</v>
      </c>
      <c r="D113" s="15">
        <v>1</v>
      </c>
      <c r="E113" s="27"/>
      <c r="F113" s="17"/>
    </row>
    <row r="114" spans="1:8" s="57" customFormat="1" ht="15" x14ac:dyDescent="0.25">
      <c r="A114" s="56"/>
      <c r="B114" s="26" t="s">
        <v>108</v>
      </c>
      <c r="C114" s="14" t="s">
        <v>25</v>
      </c>
      <c r="D114" s="15">
        <v>1</v>
      </c>
      <c r="E114" s="27"/>
      <c r="F114" s="17"/>
    </row>
    <row r="115" spans="1:8" s="55" customFormat="1" ht="12" customHeight="1" x14ac:dyDescent="0.25">
      <c r="A115" s="56"/>
      <c r="B115" s="26" t="s">
        <v>109</v>
      </c>
      <c r="C115" s="14" t="s">
        <v>25</v>
      </c>
      <c r="D115" s="15">
        <v>1</v>
      </c>
      <c r="E115" s="27"/>
      <c r="F115" s="17"/>
    </row>
    <row r="116" spans="1:8" s="55" customFormat="1" ht="12" customHeight="1" x14ac:dyDescent="0.25">
      <c r="A116" s="56"/>
      <c r="B116" s="26" t="s">
        <v>58</v>
      </c>
      <c r="C116" s="14" t="s">
        <v>25</v>
      </c>
      <c r="D116" s="15">
        <v>1</v>
      </c>
      <c r="E116" s="27"/>
      <c r="F116" s="17"/>
    </row>
    <row r="117" spans="1:8" s="55" customFormat="1" ht="12" customHeight="1" x14ac:dyDescent="0.25">
      <c r="A117" s="56"/>
      <c r="B117" s="26" t="s">
        <v>110</v>
      </c>
      <c r="C117" s="14" t="s">
        <v>3</v>
      </c>
      <c r="D117" s="15">
        <f>D91+D92*2+D128</f>
        <v>35</v>
      </c>
      <c r="E117" s="27"/>
      <c r="F117" s="17"/>
    </row>
    <row r="118" spans="1:8" s="55" customFormat="1" ht="12" customHeight="1" x14ac:dyDescent="0.25">
      <c r="A118" s="56"/>
      <c r="B118" s="26" t="s">
        <v>111</v>
      </c>
      <c r="C118" s="14" t="s">
        <v>3</v>
      </c>
      <c r="D118" s="15">
        <f>D117</f>
        <v>35</v>
      </c>
      <c r="E118" s="27"/>
      <c r="F118" s="17"/>
    </row>
    <row r="119" spans="1:8" s="55" customFormat="1" ht="12" customHeight="1" x14ac:dyDescent="0.25">
      <c r="A119" s="56"/>
      <c r="B119" s="26" t="s">
        <v>112</v>
      </c>
      <c r="C119" s="14"/>
      <c r="D119" s="15"/>
      <c r="E119" s="304"/>
      <c r="F119" s="17"/>
    </row>
    <row r="120" spans="1:8" s="57" customFormat="1" ht="12" customHeight="1" x14ac:dyDescent="0.25">
      <c r="A120" s="60"/>
      <c r="B120" s="30" t="s">
        <v>113</v>
      </c>
      <c r="C120" s="14" t="s">
        <v>3</v>
      </c>
      <c r="D120" s="15">
        <f>D117</f>
        <v>35</v>
      </c>
      <c r="E120" s="27"/>
      <c r="F120" s="17"/>
      <c r="H120" s="59"/>
    </row>
    <row r="121" spans="1:8" s="57" customFormat="1" ht="12" customHeight="1" x14ac:dyDescent="0.25">
      <c r="A121" s="324"/>
      <c r="B121" s="26" t="s">
        <v>156</v>
      </c>
      <c r="C121" s="14" t="s">
        <v>3</v>
      </c>
      <c r="D121" s="15">
        <f>D112</f>
        <v>1</v>
      </c>
      <c r="E121" s="27"/>
      <c r="F121" s="17"/>
      <c r="H121" s="59"/>
    </row>
    <row r="122" spans="1:8" s="57" customFormat="1" ht="12" customHeight="1" x14ac:dyDescent="0.25">
      <c r="A122" s="60"/>
      <c r="B122" s="26"/>
      <c r="C122" s="14"/>
      <c r="D122" s="15"/>
      <c r="E122" s="304"/>
      <c r="F122" s="17"/>
      <c r="H122" s="58"/>
    </row>
    <row r="123" spans="1:8" s="57" customFormat="1" ht="12" customHeight="1" x14ac:dyDescent="0.25">
      <c r="A123" s="60">
        <f>+A111+0.001</f>
        <v>5.3029999999999999</v>
      </c>
      <c r="B123" s="40" t="s">
        <v>114</v>
      </c>
      <c r="C123" s="14"/>
      <c r="D123" s="15"/>
      <c r="E123" s="304"/>
      <c r="F123" s="17"/>
      <c r="H123" s="59"/>
    </row>
    <row r="124" spans="1:8" s="57" customFormat="1" ht="12" customHeight="1" x14ac:dyDescent="0.25">
      <c r="A124" s="56"/>
      <c r="B124" s="26" t="s">
        <v>116</v>
      </c>
      <c r="C124" s="14" t="s">
        <v>3</v>
      </c>
      <c r="D124" s="15">
        <v>3</v>
      </c>
      <c r="E124" s="27"/>
      <c r="F124" s="17"/>
      <c r="H124" s="58"/>
    </row>
    <row r="125" spans="1:8" s="57" customFormat="1" ht="12" customHeight="1" x14ac:dyDescent="0.25">
      <c r="A125" s="324"/>
      <c r="B125" s="26" t="s">
        <v>117</v>
      </c>
      <c r="C125" s="14" t="s">
        <v>3</v>
      </c>
      <c r="D125" s="15">
        <v>1</v>
      </c>
      <c r="E125" s="27"/>
      <c r="F125" s="17"/>
      <c r="H125" s="59"/>
    </row>
    <row r="126" spans="1:8" s="57" customFormat="1" ht="12" customHeight="1" x14ac:dyDescent="0.25">
      <c r="A126" s="60"/>
      <c r="B126" s="26"/>
      <c r="C126" s="14"/>
      <c r="D126" s="15"/>
      <c r="E126" s="304"/>
      <c r="F126" s="17"/>
      <c r="H126" s="58"/>
    </row>
    <row r="127" spans="1:8" s="57" customFormat="1" ht="12" customHeight="1" x14ac:dyDescent="0.25">
      <c r="A127" s="60">
        <v>5.3049999999999997</v>
      </c>
      <c r="B127" s="40" t="s">
        <v>118</v>
      </c>
      <c r="C127" s="14"/>
      <c r="D127" s="15"/>
      <c r="E127" s="304"/>
      <c r="F127" s="17"/>
      <c r="H127" s="58"/>
    </row>
    <row r="128" spans="1:8" s="57" customFormat="1" ht="12" customHeight="1" x14ac:dyDescent="0.25">
      <c r="A128" s="56"/>
      <c r="B128" s="26" t="s">
        <v>119</v>
      </c>
      <c r="C128" s="14" t="s">
        <v>3</v>
      </c>
      <c r="D128" s="15">
        <v>1</v>
      </c>
      <c r="E128" s="27"/>
      <c r="F128" s="17"/>
      <c r="H128" s="59"/>
    </row>
    <row r="129" spans="1:8" s="57" customFormat="1" ht="12" customHeight="1" thickBot="1" x14ac:dyDescent="0.3">
      <c r="A129" s="60"/>
      <c r="B129" s="26"/>
      <c r="C129" s="14"/>
      <c r="D129" s="15"/>
      <c r="E129" s="304"/>
      <c r="F129" s="17"/>
      <c r="H129" s="58"/>
    </row>
    <row r="130" spans="1:8" s="57" customFormat="1" ht="27" customHeight="1" thickTop="1" thickBot="1" x14ac:dyDescent="0.3">
      <c r="A130" s="60"/>
      <c r="B130" s="350"/>
      <c r="C130" s="425" t="str">
        <f>+B104</f>
        <v>DESCRIPTION DES TRAVAUX COURANT FORT</v>
      </c>
      <c r="D130" s="426"/>
      <c r="E130" s="427"/>
      <c r="F130" s="320"/>
      <c r="H130" s="58"/>
    </row>
    <row r="131" spans="1:8" ht="12.75" thickTop="1" x14ac:dyDescent="0.25">
      <c r="A131" s="269"/>
      <c r="B131" s="213"/>
      <c r="C131" s="218"/>
      <c r="D131" s="351"/>
      <c r="E131" s="220"/>
      <c r="F131" s="221"/>
    </row>
    <row r="132" spans="1:8" s="28" customFormat="1" ht="12.75" x14ac:dyDescent="0.25">
      <c r="A132" s="19">
        <v>5.4999999999999991</v>
      </c>
      <c r="B132" s="20" t="s">
        <v>120</v>
      </c>
      <c r="C132" s="14"/>
      <c r="D132" s="15"/>
      <c r="E132" s="16"/>
      <c r="F132" s="17"/>
    </row>
    <row r="133" spans="1:8" s="57" customFormat="1" ht="15" x14ac:dyDescent="0.25">
      <c r="A133" s="60">
        <v>5.5009999999999994</v>
      </c>
      <c r="B133" s="26" t="s">
        <v>121</v>
      </c>
      <c r="C133" s="14" t="s">
        <v>3</v>
      </c>
      <c r="D133" s="15">
        <v>2</v>
      </c>
      <c r="E133" s="27"/>
      <c r="F133" s="17"/>
    </row>
    <row r="134" spans="1:8" x14ac:dyDescent="0.25">
      <c r="A134" s="60">
        <v>5.5030000000000001</v>
      </c>
      <c r="B134" s="26" t="s">
        <v>122</v>
      </c>
      <c r="C134" s="14" t="s">
        <v>3</v>
      </c>
      <c r="D134" s="15">
        <v>1</v>
      </c>
      <c r="E134" s="27"/>
      <c r="F134" s="17"/>
    </row>
    <row r="135" spans="1:8" x14ac:dyDescent="0.25">
      <c r="A135" s="60">
        <v>5.5080000000000018</v>
      </c>
      <c r="B135" s="26" t="s">
        <v>123</v>
      </c>
      <c r="C135" s="14" t="s">
        <v>3</v>
      </c>
      <c r="D135" s="15">
        <v>2</v>
      </c>
      <c r="E135" s="27"/>
      <c r="F135" s="17"/>
    </row>
    <row r="136" spans="1:8" x14ac:dyDescent="0.25">
      <c r="A136" s="60">
        <v>5.5140000000000038</v>
      </c>
      <c r="B136" s="26" t="s">
        <v>170</v>
      </c>
      <c r="C136" s="14" t="s">
        <v>3</v>
      </c>
      <c r="D136" s="15">
        <v>1</v>
      </c>
      <c r="E136" s="27"/>
      <c r="F136" s="17"/>
    </row>
    <row r="137" spans="1:8" x14ac:dyDescent="0.25">
      <c r="A137" s="60">
        <v>5.5170000000000048</v>
      </c>
      <c r="B137" s="26" t="s">
        <v>124</v>
      </c>
      <c r="C137" s="14" t="s">
        <v>3</v>
      </c>
      <c r="D137" s="15">
        <v>1</v>
      </c>
      <c r="E137" s="27"/>
      <c r="F137" s="17"/>
    </row>
    <row r="138" spans="1:8" ht="12.75" thickBot="1" x14ac:dyDescent="0.3">
      <c r="A138" s="269"/>
      <c r="B138" s="213"/>
      <c r="C138" s="15"/>
      <c r="D138" s="16"/>
      <c r="E138" s="211"/>
      <c r="F138" s="212"/>
    </row>
    <row r="139" spans="1:8" ht="30.95" customHeight="1" thickTop="1" thickBot="1" x14ac:dyDescent="0.3">
      <c r="A139" s="45"/>
      <c r="B139" s="46"/>
      <c r="C139" s="381" t="str">
        <f>+B132</f>
        <v>DESCRIPTION DES TRAVAUX SECURITE</v>
      </c>
      <c r="D139" s="382"/>
      <c r="E139" s="383"/>
      <c r="F139" s="47"/>
    </row>
    <row r="140" spans="1:8" ht="12" customHeight="1" thickTop="1" thickBot="1" x14ac:dyDescent="0.3">
      <c r="A140" s="60"/>
      <c r="B140" s="26"/>
      <c r="C140" s="230"/>
      <c r="D140" s="231"/>
      <c r="E140" s="314"/>
      <c r="F140" s="358"/>
    </row>
    <row r="141" spans="1:8" ht="30" customHeight="1" thickTop="1" thickBot="1" x14ac:dyDescent="0.3">
      <c r="A141" s="428" t="s">
        <v>4</v>
      </c>
      <c r="B141" s="429"/>
      <c r="C141" s="429"/>
      <c r="D141" s="429"/>
      <c r="E141" s="430"/>
      <c r="F141" s="73"/>
    </row>
    <row r="142" spans="1:8" ht="13.5" thickTop="1" x14ac:dyDescent="0.25">
      <c r="E142" s="316"/>
      <c r="F142" s="79"/>
      <c r="H142" s="28"/>
    </row>
    <row r="143" spans="1:8" x14ac:dyDescent="0.25">
      <c r="E143" s="316"/>
      <c r="F143" s="79"/>
    </row>
    <row r="144" spans="1:8" ht="12.75" x14ac:dyDescent="0.25">
      <c r="A144" s="2" t="s">
        <v>12</v>
      </c>
      <c r="E144" s="316"/>
      <c r="F144" s="79"/>
      <c r="H144" s="28"/>
    </row>
    <row r="145" spans="5:8" ht="12.75" x14ac:dyDescent="0.25">
      <c r="E145" s="316"/>
      <c r="F145" s="79"/>
      <c r="H145" s="28"/>
    </row>
    <row r="146" spans="5:8" x14ac:dyDescent="0.25">
      <c r="E146" s="316"/>
      <c r="F146" s="79"/>
    </row>
    <row r="147" spans="5:8" x14ac:dyDescent="0.25">
      <c r="E147" s="316"/>
      <c r="F147" s="79"/>
    </row>
    <row r="148" spans="5:8" x14ac:dyDescent="0.25">
      <c r="E148" s="316"/>
      <c r="F148" s="79"/>
    </row>
    <row r="149" spans="5:8" x14ac:dyDescent="0.25">
      <c r="E149" s="316"/>
      <c r="F149" s="79"/>
    </row>
    <row r="150" spans="5:8" x14ac:dyDescent="0.25">
      <c r="E150" s="316"/>
      <c r="F150" s="79"/>
    </row>
    <row r="151" spans="5:8" x14ac:dyDescent="0.25">
      <c r="E151" s="316"/>
      <c r="F151" s="79"/>
    </row>
    <row r="152" spans="5:8" x14ac:dyDescent="0.25">
      <c r="E152" s="316"/>
      <c r="F152" s="79"/>
    </row>
    <row r="153" spans="5:8" x14ac:dyDescent="0.25">
      <c r="E153" s="316"/>
      <c r="F153" s="79"/>
    </row>
    <row r="154" spans="5:8" x14ac:dyDescent="0.25">
      <c r="E154" s="316"/>
      <c r="F154" s="79"/>
    </row>
    <row r="155" spans="5:8" x14ac:dyDescent="0.25">
      <c r="E155" s="316"/>
      <c r="F155" s="79"/>
    </row>
    <row r="156" spans="5:8" x14ac:dyDescent="0.25">
      <c r="E156" s="316"/>
      <c r="F156" s="79"/>
    </row>
    <row r="157" spans="5:8" x14ac:dyDescent="0.25">
      <c r="E157" s="316"/>
      <c r="F157" s="79"/>
    </row>
    <row r="158" spans="5:8" x14ac:dyDescent="0.25">
      <c r="E158" s="316"/>
      <c r="F158" s="79"/>
    </row>
    <row r="159" spans="5:8" x14ac:dyDescent="0.25">
      <c r="E159" s="316"/>
      <c r="F159" s="79"/>
    </row>
    <row r="160" spans="5:8" x14ac:dyDescent="0.25">
      <c r="E160" s="316"/>
      <c r="F160" s="79"/>
    </row>
    <row r="161" spans="5:6" x14ac:dyDescent="0.25">
      <c r="E161" s="316"/>
      <c r="F161" s="79"/>
    </row>
    <row r="162" spans="5:6" x14ac:dyDescent="0.25">
      <c r="E162" s="316"/>
      <c r="F162" s="79"/>
    </row>
    <row r="163" spans="5:6" x14ac:dyDescent="0.25">
      <c r="E163" s="316"/>
      <c r="F163" s="79"/>
    </row>
    <row r="164" spans="5:6" x14ac:dyDescent="0.25">
      <c r="E164" s="316"/>
      <c r="F164" s="79"/>
    </row>
    <row r="165" spans="5:6" x14ac:dyDescent="0.25">
      <c r="E165" s="316"/>
      <c r="F165" s="79"/>
    </row>
    <row r="166" spans="5:6" x14ac:dyDescent="0.25">
      <c r="E166" s="316"/>
      <c r="F166" s="79"/>
    </row>
    <row r="167" spans="5:6" x14ac:dyDescent="0.25">
      <c r="E167" s="316"/>
      <c r="F167" s="79"/>
    </row>
    <row r="168" spans="5:6" x14ac:dyDescent="0.25">
      <c r="E168" s="316"/>
      <c r="F168" s="79"/>
    </row>
    <row r="169" spans="5:6" x14ac:dyDescent="0.25">
      <c r="E169" s="316"/>
      <c r="F169" s="79"/>
    </row>
    <row r="170" spans="5:6" x14ac:dyDescent="0.25">
      <c r="E170" s="316"/>
      <c r="F170" s="79"/>
    </row>
    <row r="171" spans="5:6" x14ac:dyDescent="0.25">
      <c r="E171" s="316"/>
      <c r="F171" s="79"/>
    </row>
    <row r="172" spans="5:6" x14ac:dyDescent="0.25">
      <c r="E172" s="316"/>
      <c r="F172" s="79"/>
    </row>
    <row r="173" spans="5:6" x14ac:dyDescent="0.25">
      <c r="E173" s="316"/>
      <c r="F173" s="79"/>
    </row>
  </sheetData>
  <mergeCells count="12">
    <mergeCell ref="A141:E141"/>
    <mergeCell ref="A1:F1"/>
    <mergeCell ref="A2:F2"/>
    <mergeCell ref="A3:F3"/>
    <mergeCell ref="A4:F4"/>
    <mergeCell ref="E8:F8"/>
    <mergeCell ref="E9:F9"/>
    <mergeCell ref="C34:E34"/>
    <mergeCell ref="B36:B40"/>
    <mergeCell ref="C102:E102"/>
    <mergeCell ref="C130:E130"/>
    <mergeCell ref="C139:E139"/>
  </mergeCells>
  <conditionalFormatting sqref="E10 E12:E13">
    <cfRule type="cellIs" dxfId="39" priority="1" operator="equal">
      <formula>0</formula>
    </cfRule>
  </conditionalFormatting>
  <conditionalFormatting sqref="E44:E47">
    <cfRule type="cellIs" dxfId="38" priority="3" operator="equal">
      <formula>0</formula>
    </cfRule>
  </conditionalFormatting>
  <conditionalFormatting sqref="E51:E52">
    <cfRule type="cellIs" dxfId="37" priority="2" operator="equal">
      <formula>0</formula>
    </cfRule>
  </conditionalFormatting>
  <conditionalFormatting sqref="E56 E58 E60 E62 E64 E66">
    <cfRule type="cellIs" dxfId="36" priority="4" operator="equal">
      <formula>0</formula>
    </cfRule>
  </conditionalFormatting>
  <conditionalFormatting sqref="E70 E73:E74 E78:E79 E81:E83 E87:E89 E91:E92 E95:E97 E100">
    <cfRule type="cellIs" dxfId="35" priority="5" operator="equal">
      <formula>0</formula>
    </cfRule>
  </conditionalFormatting>
  <conditionalFormatting sqref="E107 E109 E112:E118 E120:E121 E124:E125 E128">
    <cfRule type="cellIs" dxfId="34" priority="6" operator="equal">
      <formula>0</formula>
    </cfRule>
  </conditionalFormatting>
  <conditionalFormatting sqref="E133:E137">
    <cfRule type="cellIs" dxfId="33" priority="7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05: CF-Cf-ALARME INCENDIE-SECURITE &amp;C&amp;"Arial,Normal"&amp;5- MMW ARCHITECTURE - ARCHIFALE - SIGMA INGENIERIE - STRUCTURE CONCEPT - INGENC - GEOME - ES2  -&amp;R&amp;"Arial ,Normal"&amp;5LYCEE DE WALLIS ET FUTUNA - Page &amp;P/&amp;N</oddFooter>
  </headerFooter>
  <rowBreaks count="2" manualBreakCount="2">
    <brk id="53" max="5" man="1"/>
    <brk id="103" max="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A4F1F-4B9C-4CC7-9249-E8AA16B74D30}">
  <sheetPr>
    <pageSetUpPr fitToPage="1"/>
  </sheetPr>
  <dimension ref="A1:J369"/>
  <sheetViews>
    <sheetView topLeftCell="A118" zoomScaleNormal="100" zoomScaleSheetLayoutView="100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3.28515625" style="317" customWidth="1"/>
    <col min="6" max="6" width="17.7109375" style="363" customWidth="1"/>
    <col min="7" max="7" width="3.7109375" style="139" customWidth="1"/>
    <col min="8" max="216" width="11.42578125" style="139"/>
    <col min="217" max="217" width="10.7109375" style="139" customWidth="1"/>
    <col min="218" max="218" width="50.7109375" style="139" customWidth="1"/>
    <col min="219" max="219" width="5.7109375" style="139" customWidth="1"/>
    <col min="220" max="220" width="8.7109375" style="139" customWidth="1"/>
    <col min="221" max="221" width="10.7109375" style="139" customWidth="1"/>
    <col min="222" max="222" width="13.7109375" style="139" customWidth="1"/>
    <col min="223" max="223" width="3.7109375" style="139" customWidth="1"/>
    <col min="224" max="472" width="11.42578125" style="139"/>
    <col min="473" max="473" width="10.7109375" style="139" customWidth="1"/>
    <col min="474" max="474" width="50.7109375" style="139" customWidth="1"/>
    <col min="475" max="475" width="5.7109375" style="139" customWidth="1"/>
    <col min="476" max="476" width="8.7109375" style="139" customWidth="1"/>
    <col min="477" max="477" width="10.7109375" style="139" customWidth="1"/>
    <col min="478" max="478" width="13.7109375" style="139" customWidth="1"/>
    <col min="479" max="479" width="3.7109375" style="139" customWidth="1"/>
    <col min="480" max="728" width="11.42578125" style="139"/>
    <col min="729" max="729" width="10.7109375" style="139" customWidth="1"/>
    <col min="730" max="730" width="50.7109375" style="139" customWidth="1"/>
    <col min="731" max="731" width="5.7109375" style="139" customWidth="1"/>
    <col min="732" max="732" width="8.7109375" style="139" customWidth="1"/>
    <col min="733" max="733" width="10.7109375" style="139" customWidth="1"/>
    <col min="734" max="734" width="13.7109375" style="139" customWidth="1"/>
    <col min="735" max="735" width="3.7109375" style="139" customWidth="1"/>
    <col min="736" max="984" width="11.42578125" style="139"/>
    <col min="985" max="985" width="10.7109375" style="139" customWidth="1"/>
    <col min="986" max="986" width="50.7109375" style="139" customWidth="1"/>
    <col min="987" max="987" width="5.7109375" style="139" customWidth="1"/>
    <col min="988" max="988" width="8.7109375" style="139" customWidth="1"/>
    <col min="989" max="989" width="10.7109375" style="139" customWidth="1"/>
    <col min="990" max="990" width="13.7109375" style="139" customWidth="1"/>
    <col min="991" max="991" width="3.7109375" style="139" customWidth="1"/>
    <col min="992" max="1240" width="11.42578125" style="139"/>
    <col min="1241" max="1241" width="10.7109375" style="139" customWidth="1"/>
    <col min="1242" max="1242" width="50.7109375" style="139" customWidth="1"/>
    <col min="1243" max="1243" width="5.7109375" style="139" customWidth="1"/>
    <col min="1244" max="1244" width="8.7109375" style="139" customWidth="1"/>
    <col min="1245" max="1245" width="10.7109375" style="139" customWidth="1"/>
    <col min="1246" max="1246" width="13.7109375" style="139" customWidth="1"/>
    <col min="1247" max="1247" width="3.7109375" style="139" customWidth="1"/>
    <col min="1248" max="1496" width="11.42578125" style="139"/>
    <col min="1497" max="1497" width="10.7109375" style="139" customWidth="1"/>
    <col min="1498" max="1498" width="50.7109375" style="139" customWidth="1"/>
    <col min="1499" max="1499" width="5.7109375" style="139" customWidth="1"/>
    <col min="1500" max="1500" width="8.7109375" style="139" customWidth="1"/>
    <col min="1501" max="1501" width="10.7109375" style="139" customWidth="1"/>
    <col min="1502" max="1502" width="13.7109375" style="139" customWidth="1"/>
    <col min="1503" max="1503" width="3.7109375" style="139" customWidth="1"/>
    <col min="1504" max="1752" width="11.42578125" style="139"/>
    <col min="1753" max="1753" width="10.7109375" style="139" customWidth="1"/>
    <col min="1754" max="1754" width="50.7109375" style="139" customWidth="1"/>
    <col min="1755" max="1755" width="5.7109375" style="139" customWidth="1"/>
    <col min="1756" max="1756" width="8.7109375" style="139" customWidth="1"/>
    <col min="1757" max="1757" width="10.7109375" style="139" customWidth="1"/>
    <col min="1758" max="1758" width="13.7109375" style="139" customWidth="1"/>
    <col min="1759" max="1759" width="3.7109375" style="139" customWidth="1"/>
    <col min="1760" max="2008" width="11.42578125" style="139"/>
    <col min="2009" max="2009" width="10.7109375" style="139" customWidth="1"/>
    <col min="2010" max="2010" width="50.7109375" style="139" customWidth="1"/>
    <col min="2011" max="2011" width="5.7109375" style="139" customWidth="1"/>
    <col min="2012" max="2012" width="8.7109375" style="139" customWidth="1"/>
    <col min="2013" max="2013" width="10.7109375" style="139" customWidth="1"/>
    <col min="2014" max="2014" width="13.7109375" style="139" customWidth="1"/>
    <col min="2015" max="2015" width="3.7109375" style="139" customWidth="1"/>
    <col min="2016" max="2264" width="11.42578125" style="139"/>
    <col min="2265" max="2265" width="10.7109375" style="139" customWidth="1"/>
    <col min="2266" max="2266" width="50.7109375" style="139" customWidth="1"/>
    <col min="2267" max="2267" width="5.7109375" style="139" customWidth="1"/>
    <col min="2268" max="2268" width="8.7109375" style="139" customWidth="1"/>
    <col min="2269" max="2269" width="10.7109375" style="139" customWidth="1"/>
    <col min="2270" max="2270" width="13.7109375" style="139" customWidth="1"/>
    <col min="2271" max="2271" width="3.7109375" style="139" customWidth="1"/>
    <col min="2272" max="2520" width="11.42578125" style="139"/>
    <col min="2521" max="2521" width="10.7109375" style="139" customWidth="1"/>
    <col min="2522" max="2522" width="50.7109375" style="139" customWidth="1"/>
    <col min="2523" max="2523" width="5.7109375" style="139" customWidth="1"/>
    <col min="2524" max="2524" width="8.7109375" style="139" customWidth="1"/>
    <col min="2525" max="2525" width="10.7109375" style="139" customWidth="1"/>
    <col min="2526" max="2526" width="13.7109375" style="139" customWidth="1"/>
    <col min="2527" max="2527" width="3.7109375" style="139" customWidth="1"/>
    <col min="2528" max="2776" width="11.42578125" style="139"/>
    <col min="2777" max="2777" width="10.7109375" style="139" customWidth="1"/>
    <col min="2778" max="2778" width="50.7109375" style="139" customWidth="1"/>
    <col min="2779" max="2779" width="5.7109375" style="139" customWidth="1"/>
    <col min="2780" max="2780" width="8.7109375" style="139" customWidth="1"/>
    <col min="2781" max="2781" width="10.7109375" style="139" customWidth="1"/>
    <col min="2782" max="2782" width="13.7109375" style="139" customWidth="1"/>
    <col min="2783" max="2783" width="3.7109375" style="139" customWidth="1"/>
    <col min="2784" max="3032" width="11.42578125" style="139"/>
    <col min="3033" max="3033" width="10.7109375" style="139" customWidth="1"/>
    <col min="3034" max="3034" width="50.7109375" style="139" customWidth="1"/>
    <col min="3035" max="3035" width="5.7109375" style="139" customWidth="1"/>
    <col min="3036" max="3036" width="8.7109375" style="139" customWidth="1"/>
    <col min="3037" max="3037" width="10.7109375" style="139" customWidth="1"/>
    <col min="3038" max="3038" width="13.7109375" style="139" customWidth="1"/>
    <col min="3039" max="3039" width="3.7109375" style="139" customWidth="1"/>
    <col min="3040" max="3288" width="11.42578125" style="139"/>
    <col min="3289" max="3289" width="10.7109375" style="139" customWidth="1"/>
    <col min="3290" max="3290" width="50.7109375" style="139" customWidth="1"/>
    <col min="3291" max="3291" width="5.7109375" style="139" customWidth="1"/>
    <col min="3292" max="3292" width="8.7109375" style="139" customWidth="1"/>
    <col min="3293" max="3293" width="10.7109375" style="139" customWidth="1"/>
    <col min="3294" max="3294" width="13.7109375" style="139" customWidth="1"/>
    <col min="3295" max="3295" width="3.7109375" style="139" customWidth="1"/>
    <col min="3296" max="3544" width="11.42578125" style="139"/>
    <col min="3545" max="3545" width="10.7109375" style="139" customWidth="1"/>
    <col min="3546" max="3546" width="50.7109375" style="139" customWidth="1"/>
    <col min="3547" max="3547" width="5.7109375" style="139" customWidth="1"/>
    <col min="3548" max="3548" width="8.7109375" style="139" customWidth="1"/>
    <col min="3549" max="3549" width="10.7109375" style="139" customWidth="1"/>
    <col min="3550" max="3550" width="13.7109375" style="139" customWidth="1"/>
    <col min="3551" max="3551" width="3.7109375" style="139" customWidth="1"/>
    <col min="3552" max="3800" width="11.42578125" style="139"/>
    <col min="3801" max="3801" width="10.7109375" style="139" customWidth="1"/>
    <col min="3802" max="3802" width="50.7109375" style="139" customWidth="1"/>
    <col min="3803" max="3803" width="5.7109375" style="139" customWidth="1"/>
    <col min="3804" max="3804" width="8.7109375" style="139" customWidth="1"/>
    <col min="3805" max="3805" width="10.7109375" style="139" customWidth="1"/>
    <col min="3806" max="3806" width="13.7109375" style="139" customWidth="1"/>
    <col min="3807" max="3807" width="3.7109375" style="139" customWidth="1"/>
    <col min="3808" max="4056" width="11.42578125" style="139"/>
    <col min="4057" max="4057" width="10.7109375" style="139" customWidth="1"/>
    <col min="4058" max="4058" width="50.7109375" style="139" customWidth="1"/>
    <col min="4059" max="4059" width="5.7109375" style="139" customWidth="1"/>
    <col min="4060" max="4060" width="8.7109375" style="139" customWidth="1"/>
    <col min="4061" max="4061" width="10.7109375" style="139" customWidth="1"/>
    <col min="4062" max="4062" width="13.7109375" style="139" customWidth="1"/>
    <col min="4063" max="4063" width="3.7109375" style="139" customWidth="1"/>
    <col min="4064" max="4312" width="11.42578125" style="139"/>
    <col min="4313" max="4313" width="10.7109375" style="139" customWidth="1"/>
    <col min="4314" max="4314" width="50.7109375" style="139" customWidth="1"/>
    <col min="4315" max="4315" width="5.7109375" style="139" customWidth="1"/>
    <col min="4316" max="4316" width="8.7109375" style="139" customWidth="1"/>
    <col min="4317" max="4317" width="10.7109375" style="139" customWidth="1"/>
    <col min="4318" max="4318" width="13.7109375" style="139" customWidth="1"/>
    <col min="4319" max="4319" width="3.7109375" style="139" customWidth="1"/>
    <col min="4320" max="4568" width="11.42578125" style="139"/>
    <col min="4569" max="4569" width="10.7109375" style="139" customWidth="1"/>
    <col min="4570" max="4570" width="50.7109375" style="139" customWidth="1"/>
    <col min="4571" max="4571" width="5.7109375" style="139" customWidth="1"/>
    <col min="4572" max="4572" width="8.7109375" style="139" customWidth="1"/>
    <col min="4573" max="4573" width="10.7109375" style="139" customWidth="1"/>
    <col min="4574" max="4574" width="13.7109375" style="139" customWidth="1"/>
    <col min="4575" max="4575" width="3.7109375" style="139" customWidth="1"/>
    <col min="4576" max="4824" width="11.42578125" style="139"/>
    <col min="4825" max="4825" width="10.7109375" style="139" customWidth="1"/>
    <col min="4826" max="4826" width="50.7109375" style="139" customWidth="1"/>
    <col min="4827" max="4827" width="5.7109375" style="139" customWidth="1"/>
    <col min="4828" max="4828" width="8.7109375" style="139" customWidth="1"/>
    <col min="4829" max="4829" width="10.7109375" style="139" customWidth="1"/>
    <col min="4830" max="4830" width="13.7109375" style="139" customWidth="1"/>
    <col min="4831" max="4831" width="3.7109375" style="139" customWidth="1"/>
    <col min="4832" max="5080" width="11.42578125" style="139"/>
    <col min="5081" max="5081" width="10.7109375" style="139" customWidth="1"/>
    <col min="5082" max="5082" width="50.7109375" style="139" customWidth="1"/>
    <col min="5083" max="5083" width="5.7109375" style="139" customWidth="1"/>
    <col min="5084" max="5084" width="8.7109375" style="139" customWidth="1"/>
    <col min="5085" max="5085" width="10.7109375" style="139" customWidth="1"/>
    <col min="5086" max="5086" width="13.7109375" style="139" customWidth="1"/>
    <col min="5087" max="5087" width="3.7109375" style="139" customWidth="1"/>
    <col min="5088" max="5336" width="11.42578125" style="139"/>
    <col min="5337" max="5337" width="10.7109375" style="139" customWidth="1"/>
    <col min="5338" max="5338" width="50.7109375" style="139" customWidth="1"/>
    <col min="5339" max="5339" width="5.7109375" style="139" customWidth="1"/>
    <col min="5340" max="5340" width="8.7109375" style="139" customWidth="1"/>
    <col min="5341" max="5341" width="10.7109375" style="139" customWidth="1"/>
    <col min="5342" max="5342" width="13.7109375" style="139" customWidth="1"/>
    <col min="5343" max="5343" width="3.7109375" style="139" customWidth="1"/>
    <col min="5344" max="5592" width="11.42578125" style="139"/>
    <col min="5593" max="5593" width="10.7109375" style="139" customWidth="1"/>
    <col min="5594" max="5594" width="50.7109375" style="139" customWidth="1"/>
    <col min="5595" max="5595" width="5.7109375" style="139" customWidth="1"/>
    <col min="5596" max="5596" width="8.7109375" style="139" customWidth="1"/>
    <col min="5597" max="5597" width="10.7109375" style="139" customWidth="1"/>
    <col min="5598" max="5598" width="13.7109375" style="139" customWidth="1"/>
    <col min="5599" max="5599" width="3.7109375" style="139" customWidth="1"/>
    <col min="5600" max="5848" width="11.42578125" style="139"/>
    <col min="5849" max="5849" width="10.7109375" style="139" customWidth="1"/>
    <col min="5850" max="5850" width="50.7109375" style="139" customWidth="1"/>
    <col min="5851" max="5851" width="5.7109375" style="139" customWidth="1"/>
    <col min="5852" max="5852" width="8.7109375" style="139" customWidth="1"/>
    <col min="5853" max="5853" width="10.7109375" style="139" customWidth="1"/>
    <col min="5854" max="5854" width="13.7109375" style="139" customWidth="1"/>
    <col min="5855" max="5855" width="3.7109375" style="139" customWidth="1"/>
    <col min="5856" max="6104" width="11.42578125" style="139"/>
    <col min="6105" max="6105" width="10.7109375" style="139" customWidth="1"/>
    <col min="6106" max="6106" width="50.7109375" style="139" customWidth="1"/>
    <col min="6107" max="6107" width="5.7109375" style="139" customWidth="1"/>
    <col min="6108" max="6108" width="8.7109375" style="139" customWidth="1"/>
    <col min="6109" max="6109" width="10.7109375" style="139" customWidth="1"/>
    <col min="6110" max="6110" width="13.7109375" style="139" customWidth="1"/>
    <col min="6111" max="6111" width="3.7109375" style="139" customWidth="1"/>
    <col min="6112" max="6360" width="11.42578125" style="139"/>
    <col min="6361" max="6361" width="10.7109375" style="139" customWidth="1"/>
    <col min="6362" max="6362" width="50.7109375" style="139" customWidth="1"/>
    <col min="6363" max="6363" width="5.7109375" style="139" customWidth="1"/>
    <col min="6364" max="6364" width="8.7109375" style="139" customWidth="1"/>
    <col min="6365" max="6365" width="10.7109375" style="139" customWidth="1"/>
    <col min="6366" max="6366" width="13.7109375" style="139" customWidth="1"/>
    <col min="6367" max="6367" width="3.7109375" style="139" customWidth="1"/>
    <col min="6368" max="6616" width="11.42578125" style="139"/>
    <col min="6617" max="6617" width="10.7109375" style="139" customWidth="1"/>
    <col min="6618" max="6618" width="50.7109375" style="139" customWidth="1"/>
    <col min="6619" max="6619" width="5.7109375" style="139" customWidth="1"/>
    <col min="6620" max="6620" width="8.7109375" style="139" customWidth="1"/>
    <col min="6621" max="6621" width="10.7109375" style="139" customWidth="1"/>
    <col min="6622" max="6622" width="13.7109375" style="139" customWidth="1"/>
    <col min="6623" max="6623" width="3.7109375" style="139" customWidth="1"/>
    <col min="6624" max="6872" width="11.42578125" style="139"/>
    <col min="6873" max="6873" width="10.7109375" style="139" customWidth="1"/>
    <col min="6874" max="6874" width="50.7109375" style="139" customWidth="1"/>
    <col min="6875" max="6875" width="5.7109375" style="139" customWidth="1"/>
    <col min="6876" max="6876" width="8.7109375" style="139" customWidth="1"/>
    <col min="6877" max="6877" width="10.7109375" style="139" customWidth="1"/>
    <col min="6878" max="6878" width="13.7109375" style="139" customWidth="1"/>
    <col min="6879" max="6879" width="3.7109375" style="139" customWidth="1"/>
    <col min="6880" max="7128" width="11.42578125" style="139"/>
    <col min="7129" max="7129" width="10.7109375" style="139" customWidth="1"/>
    <col min="7130" max="7130" width="50.7109375" style="139" customWidth="1"/>
    <col min="7131" max="7131" width="5.7109375" style="139" customWidth="1"/>
    <col min="7132" max="7132" width="8.7109375" style="139" customWidth="1"/>
    <col min="7133" max="7133" width="10.7109375" style="139" customWidth="1"/>
    <col min="7134" max="7134" width="13.7109375" style="139" customWidth="1"/>
    <col min="7135" max="7135" width="3.7109375" style="139" customWidth="1"/>
    <col min="7136" max="7384" width="11.42578125" style="139"/>
    <col min="7385" max="7385" width="10.7109375" style="139" customWidth="1"/>
    <col min="7386" max="7386" width="50.7109375" style="139" customWidth="1"/>
    <col min="7387" max="7387" width="5.7109375" style="139" customWidth="1"/>
    <col min="7388" max="7388" width="8.7109375" style="139" customWidth="1"/>
    <col min="7389" max="7389" width="10.7109375" style="139" customWidth="1"/>
    <col min="7390" max="7390" width="13.7109375" style="139" customWidth="1"/>
    <col min="7391" max="7391" width="3.7109375" style="139" customWidth="1"/>
    <col min="7392" max="7640" width="11.42578125" style="139"/>
    <col min="7641" max="7641" width="10.7109375" style="139" customWidth="1"/>
    <col min="7642" max="7642" width="50.7109375" style="139" customWidth="1"/>
    <col min="7643" max="7643" width="5.7109375" style="139" customWidth="1"/>
    <col min="7644" max="7644" width="8.7109375" style="139" customWidth="1"/>
    <col min="7645" max="7645" width="10.7109375" style="139" customWidth="1"/>
    <col min="7646" max="7646" width="13.7109375" style="139" customWidth="1"/>
    <col min="7647" max="7647" width="3.7109375" style="139" customWidth="1"/>
    <col min="7648" max="7896" width="11.42578125" style="139"/>
    <col min="7897" max="7897" width="10.7109375" style="139" customWidth="1"/>
    <col min="7898" max="7898" width="50.7109375" style="139" customWidth="1"/>
    <col min="7899" max="7899" width="5.7109375" style="139" customWidth="1"/>
    <col min="7900" max="7900" width="8.7109375" style="139" customWidth="1"/>
    <col min="7901" max="7901" width="10.7109375" style="139" customWidth="1"/>
    <col min="7902" max="7902" width="13.7109375" style="139" customWidth="1"/>
    <col min="7903" max="7903" width="3.7109375" style="139" customWidth="1"/>
    <col min="7904" max="8152" width="11.42578125" style="139"/>
    <col min="8153" max="8153" width="10.7109375" style="139" customWidth="1"/>
    <col min="8154" max="8154" width="50.7109375" style="139" customWidth="1"/>
    <col min="8155" max="8155" width="5.7109375" style="139" customWidth="1"/>
    <col min="8156" max="8156" width="8.7109375" style="139" customWidth="1"/>
    <col min="8157" max="8157" width="10.7109375" style="139" customWidth="1"/>
    <col min="8158" max="8158" width="13.7109375" style="139" customWidth="1"/>
    <col min="8159" max="8159" width="3.7109375" style="139" customWidth="1"/>
    <col min="8160" max="8408" width="11.42578125" style="139"/>
    <col min="8409" max="8409" width="10.7109375" style="139" customWidth="1"/>
    <col min="8410" max="8410" width="50.7109375" style="139" customWidth="1"/>
    <col min="8411" max="8411" width="5.7109375" style="139" customWidth="1"/>
    <col min="8412" max="8412" width="8.7109375" style="139" customWidth="1"/>
    <col min="8413" max="8413" width="10.7109375" style="139" customWidth="1"/>
    <col min="8414" max="8414" width="13.7109375" style="139" customWidth="1"/>
    <col min="8415" max="8415" width="3.7109375" style="139" customWidth="1"/>
    <col min="8416" max="8664" width="11.42578125" style="139"/>
    <col min="8665" max="8665" width="10.7109375" style="139" customWidth="1"/>
    <col min="8666" max="8666" width="50.7109375" style="139" customWidth="1"/>
    <col min="8667" max="8667" width="5.7109375" style="139" customWidth="1"/>
    <col min="8668" max="8668" width="8.7109375" style="139" customWidth="1"/>
    <col min="8669" max="8669" width="10.7109375" style="139" customWidth="1"/>
    <col min="8670" max="8670" width="13.7109375" style="139" customWidth="1"/>
    <col min="8671" max="8671" width="3.7109375" style="139" customWidth="1"/>
    <col min="8672" max="8920" width="11.42578125" style="139"/>
    <col min="8921" max="8921" width="10.7109375" style="139" customWidth="1"/>
    <col min="8922" max="8922" width="50.7109375" style="139" customWidth="1"/>
    <col min="8923" max="8923" width="5.7109375" style="139" customWidth="1"/>
    <col min="8924" max="8924" width="8.7109375" style="139" customWidth="1"/>
    <col min="8925" max="8925" width="10.7109375" style="139" customWidth="1"/>
    <col min="8926" max="8926" width="13.7109375" style="139" customWidth="1"/>
    <col min="8927" max="8927" width="3.7109375" style="139" customWidth="1"/>
    <col min="8928" max="9176" width="11.42578125" style="139"/>
    <col min="9177" max="9177" width="10.7109375" style="139" customWidth="1"/>
    <col min="9178" max="9178" width="50.7109375" style="139" customWidth="1"/>
    <col min="9179" max="9179" width="5.7109375" style="139" customWidth="1"/>
    <col min="9180" max="9180" width="8.7109375" style="139" customWidth="1"/>
    <col min="9181" max="9181" width="10.7109375" style="139" customWidth="1"/>
    <col min="9182" max="9182" width="13.7109375" style="139" customWidth="1"/>
    <col min="9183" max="9183" width="3.7109375" style="139" customWidth="1"/>
    <col min="9184" max="9432" width="11.42578125" style="139"/>
    <col min="9433" max="9433" width="10.7109375" style="139" customWidth="1"/>
    <col min="9434" max="9434" width="50.7109375" style="139" customWidth="1"/>
    <col min="9435" max="9435" width="5.7109375" style="139" customWidth="1"/>
    <col min="9436" max="9436" width="8.7109375" style="139" customWidth="1"/>
    <col min="9437" max="9437" width="10.7109375" style="139" customWidth="1"/>
    <col min="9438" max="9438" width="13.7109375" style="139" customWidth="1"/>
    <col min="9439" max="9439" width="3.7109375" style="139" customWidth="1"/>
    <col min="9440" max="9688" width="11.42578125" style="139"/>
    <col min="9689" max="9689" width="10.7109375" style="139" customWidth="1"/>
    <col min="9690" max="9690" width="50.7109375" style="139" customWidth="1"/>
    <col min="9691" max="9691" width="5.7109375" style="139" customWidth="1"/>
    <col min="9692" max="9692" width="8.7109375" style="139" customWidth="1"/>
    <col min="9693" max="9693" width="10.7109375" style="139" customWidth="1"/>
    <col min="9694" max="9694" width="13.7109375" style="139" customWidth="1"/>
    <col min="9695" max="9695" width="3.7109375" style="139" customWidth="1"/>
    <col min="9696" max="9944" width="11.42578125" style="139"/>
    <col min="9945" max="9945" width="10.7109375" style="139" customWidth="1"/>
    <col min="9946" max="9946" width="50.7109375" style="139" customWidth="1"/>
    <col min="9947" max="9947" width="5.7109375" style="139" customWidth="1"/>
    <col min="9948" max="9948" width="8.7109375" style="139" customWidth="1"/>
    <col min="9949" max="9949" width="10.7109375" style="139" customWidth="1"/>
    <col min="9950" max="9950" width="13.7109375" style="139" customWidth="1"/>
    <col min="9951" max="9951" width="3.7109375" style="139" customWidth="1"/>
    <col min="9952" max="10200" width="11.42578125" style="139"/>
    <col min="10201" max="10201" width="10.7109375" style="139" customWidth="1"/>
    <col min="10202" max="10202" width="50.7109375" style="139" customWidth="1"/>
    <col min="10203" max="10203" width="5.7109375" style="139" customWidth="1"/>
    <col min="10204" max="10204" width="8.7109375" style="139" customWidth="1"/>
    <col min="10205" max="10205" width="10.7109375" style="139" customWidth="1"/>
    <col min="10206" max="10206" width="13.7109375" style="139" customWidth="1"/>
    <col min="10207" max="10207" width="3.7109375" style="139" customWidth="1"/>
    <col min="10208" max="10456" width="11.42578125" style="139"/>
    <col min="10457" max="10457" width="10.7109375" style="139" customWidth="1"/>
    <col min="10458" max="10458" width="50.7109375" style="139" customWidth="1"/>
    <col min="10459" max="10459" width="5.7109375" style="139" customWidth="1"/>
    <col min="10460" max="10460" width="8.7109375" style="139" customWidth="1"/>
    <col min="10461" max="10461" width="10.7109375" style="139" customWidth="1"/>
    <col min="10462" max="10462" width="13.7109375" style="139" customWidth="1"/>
    <col min="10463" max="10463" width="3.7109375" style="139" customWidth="1"/>
    <col min="10464" max="10712" width="11.42578125" style="139"/>
    <col min="10713" max="10713" width="10.7109375" style="139" customWidth="1"/>
    <col min="10714" max="10714" width="50.7109375" style="139" customWidth="1"/>
    <col min="10715" max="10715" width="5.7109375" style="139" customWidth="1"/>
    <col min="10716" max="10716" width="8.7109375" style="139" customWidth="1"/>
    <col min="10717" max="10717" width="10.7109375" style="139" customWidth="1"/>
    <col min="10718" max="10718" width="13.7109375" style="139" customWidth="1"/>
    <col min="10719" max="10719" width="3.7109375" style="139" customWidth="1"/>
    <col min="10720" max="10968" width="11.42578125" style="139"/>
    <col min="10969" max="10969" width="10.7109375" style="139" customWidth="1"/>
    <col min="10970" max="10970" width="50.7109375" style="139" customWidth="1"/>
    <col min="10971" max="10971" width="5.7109375" style="139" customWidth="1"/>
    <col min="10972" max="10972" width="8.7109375" style="139" customWidth="1"/>
    <col min="10973" max="10973" width="10.7109375" style="139" customWidth="1"/>
    <col min="10974" max="10974" width="13.7109375" style="139" customWidth="1"/>
    <col min="10975" max="10975" width="3.7109375" style="139" customWidth="1"/>
    <col min="10976" max="11224" width="11.42578125" style="139"/>
    <col min="11225" max="11225" width="10.7109375" style="139" customWidth="1"/>
    <col min="11226" max="11226" width="50.7109375" style="139" customWidth="1"/>
    <col min="11227" max="11227" width="5.7109375" style="139" customWidth="1"/>
    <col min="11228" max="11228" width="8.7109375" style="139" customWidth="1"/>
    <col min="11229" max="11229" width="10.7109375" style="139" customWidth="1"/>
    <col min="11230" max="11230" width="13.7109375" style="139" customWidth="1"/>
    <col min="11231" max="11231" width="3.7109375" style="139" customWidth="1"/>
    <col min="11232" max="11480" width="11.42578125" style="139"/>
    <col min="11481" max="11481" width="10.7109375" style="139" customWidth="1"/>
    <col min="11482" max="11482" width="50.7109375" style="139" customWidth="1"/>
    <col min="11483" max="11483" width="5.7109375" style="139" customWidth="1"/>
    <col min="11484" max="11484" width="8.7109375" style="139" customWidth="1"/>
    <col min="11485" max="11485" width="10.7109375" style="139" customWidth="1"/>
    <col min="11486" max="11486" width="13.7109375" style="139" customWidth="1"/>
    <col min="11487" max="11487" width="3.7109375" style="139" customWidth="1"/>
    <col min="11488" max="11736" width="11.42578125" style="139"/>
    <col min="11737" max="11737" width="10.7109375" style="139" customWidth="1"/>
    <col min="11738" max="11738" width="50.7109375" style="139" customWidth="1"/>
    <col min="11739" max="11739" width="5.7109375" style="139" customWidth="1"/>
    <col min="11740" max="11740" width="8.7109375" style="139" customWidth="1"/>
    <col min="11741" max="11741" width="10.7109375" style="139" customWidth="1"/>
    <col min="11742" max="11742" width="13.7109375" style="139" customWidth="1"/>
    <col min="11743" max="11743" width="3.7109375" style="139" customWidth="1"/>
    <col min="11744" max="11992" width="11.42578125" style="139"/>
    <col min="11993" max="11993" width="10.7109375" style="139" customWidth="1"/>
    <col min="11994" max="11994" width="50.7109375" style="139" customWidth="1"/>
    <col min="11995" max="11995" width="5.7109375" style="139" customWidth="1"/>
    <col min="11996" max="11996" width="8.7109375" style="139" customWidth="1"/>
    <col min="11997" max="11997" width="10.7109375" style="139" customWidth="1"/>
    <col min="11998" max="11998" width="13.7109375" style="139" customWidth="1"/>
    <col min="11999" max="11999" width="3.7109375" style="139" customWidth="1"/>
    <col min="12000" max="12248" width="11.42578125" style="139"/>
    <col min="12249" max="12249" width="10.7109375" style="139" customWidth="1"/>
    <col min="12250" max="12250" width="50.7109375" style="139" customWidth="1"/>
    <col min="12251" max="12251" width="5.7109375" style="139" customWidth="1"/>
    <col min="12252" max="12252" width="8.7109375" style="139" customWidth="1"/>
    <col min="12253" max="12253" width="10.7109375" style="139" customWidth="1"/>
    <col min="12254" max="12254" width="13.7109375" style="139" customWidth="1"/>
    <col min="12255" max="12255" width="3.7109375" style="139" customWidth="1"/>
    <col min="12256" max="12504" width="11.42578125" style="139"/>
    <col min="12505" max="12505" width="10.7109375" style="139" customWidth="1"/>
    <col min="12506" max="12506" width="50.7109375" style="139" customWidth="1"/>
    <col min="12507" max="12507" width="5.7109375" style="139" customWidth="1"/>
    <col min="12508" max="12508" width="8.7109375" style="139" customWidth="1"/>
    <col min="12509" max="12509" width="10.7109375" style="139" customWidth="1"/>
    <col min="12510" max="12510" width="13.7109375" style="139" customWidth="1"/>
    <col min="12511" max="12511" width="3.7109375" style="139" customWidth="1"/>
    <col min="12512" max="12760" width="11.42578125" style="139"/>
    <col min="12761" max="12761" width="10.7109375" style="139" customWidth="1"/>
    <col min="12762" max="12762" width="50.7109375" style="139" customWidth="1"/>
    <col min="12763" max="12763" width="5.7109375" style="139" customWidth="1"/>
    <col min="12764" max="12764" width="8.7109375" style="139" customWidth="1"/>
    <col min="12765" max="12765" width="10.7109375" style="139" customWidth="1"/>
    <col min="12766" max="12766" width="13.7109375" style="139" customWidth="1"/>
    <col min="12767" max="12767" width="3.7109375" style="139" customWidth="1"/>
    <col min="12768" max="13016" width="11.42578125" style="139"/>
    <col min="13017" max="13017" width="10.7109375" style="139" customWidth="1"/>
    <col min="13018" max="13018" width="50.7109375" style="139" customWidth="1"/>
    <col min="13019" max="13019" width="5.7109375" style="139" customWidth="1"/>
    <col min="13020" max="13020" width="8.7109375" style="139" customWidth="1"/>
    <col min="13021" max="13021" width="10.7109375" style="139" customWidth="1"/>
    <col min="13022" max="13022" width="13.7109375" style="139" customWidth="1"/>
    <col min="13023" max="13023" width="3.7109375" style="139" customWidth="1"/>
    <col min="13024" max="13272" width="11.42578125" style="139"/>
    <col min="13273" max="13273" width="10.7109375" style="139" customWidth="1"/>
    <col min="13274" max="13274" width="50.7109375" style="139" customWidth="1"/>
    <col min="13275" max="13275" width="5.7109375" style="139" customWidth="1"/>
    <col min="13276" max="13276" width="8.7109375" style="139" customWidth="1"/>
    <col min="13277" max="13277" width="10.7109375" style="139" customWidth="1"/>
    <col min="13278" max="13278" width="13.7109375" style="139" customWidth="1"/>
    <col min="13279" max="13279" width="3.7109375" style="139" customWidth="1"/>
    <col min="13280" max="13528" width="11.42578125" style="139"/>
    <col min="13529" max="13529" width="10.7109375" style="139" customWidth="1"/>
    <col min="13530" max="13530" width="50.7109375" style="139" customWidth="1"/>
    <col min="13531" max="13531" width="5.7109375" style="139" customWidth="1"/>
    <col min="13532" max="13532" width="8.7109375" style="139" customWidth="1"/>
    <col min="13533" max="13533" width="10.7109375" style="139" customWidth="1"/>
    <col min="13534" max="13534" width="13.7109375" style="139" customWidth="1"/>
    <col min="13535" max="13535" width="3.7109375" style="139" customWidth="1"/>
    <col min="13536" max="13784" width="11.42578125" style="139"/>
    <col min="13785" max="13785" width="10.7109375" style="139" customWidth="1"/>
    <col min="13786" max="13786" width="50.7109375" style="139" customWidth="1"/>
    <col min="13787" max="13787" width="5.7109375" style="139" customWidth="1"/>
    <col min="13788" max="13788" width="8.7109375" style="139" customWidth="1"/>
    <col min="13789" max="13789" width="10.7109375" style="139" customWidth="1"/>
    <col min="13790" max="13790" width="13.7109375" style="139" customWidth="1"/>
    <col min="13791" max="13791" width="3.7109375" style="139" customWidth="1"/>
    <col min="13792" max="14040" width="11.42578125" style="139"/>
    <col min="14041" max="14041" width="10.7109375" style="139" customWidth="1"/>
    <col min="14042" max="14042" width="50.7109375" style="139" customWidth="1"/>
    <col min="14043" max="14043" width="5.7109375" style="139" customWidth="1"/>
    <col min="14044" max="14044" width="8.7109375" style="139" customWidth="1"/>
    <col min="14045" max="14045" width="10.7109375" style="139" customWidth="1"/>
    <col min="14046" max="14046" width="13.7109375" style="139" customWidth="1"/>
    <col min="14047" max="14047" width="3.7109375" style="139" customWidth="1"/>
    <col min="14048" max="14296" width="11.42578125" style="139"/>
    <col min="14297" max="14297" width="10.7109375" style="139" customWidth="1"/>
    <col min="14298" max="14298" width="50.7109375" style="139" customWidth="1"/>
    <col min="14299" max="14299" width="5.7109375" style="139" customWidth="1"/>
    <col min="14300" max="14300" width="8.7109375" style="139" customWidth="1"/>
    <col min="14301" max="14301" width="10.7109375" style="139" customWidth="1"/>
    <col min="14302" max="14302" width="13.7109375" style="139" customWidth="1"/>
    <col min="14303" max="14303" width="3.7109375" style="139" customWidth="1"/>
    <col min="14304" max="14552" width="11.42578125" style="139"/>
    <col min="14553" max="14553" width="10.7109375" style="139" customWidth="1"/>
    <col min="14554" max="14554" width="50.7109375" style="139" customWidth="1"/>
    <col min="14555" max="14555" width="5.7109375" style="139" customWidth="1"/>
    <col min="14556" max="14556" width="8.7109375" style="139" customWidth="1"/>
    <col min="14557" max="14557" width="10.7109375" style="139" customWidth="1"/>
    <col min="14558" max="14558" width="13.7109375" style="139" customWidth="1"/>
    <col min="14559" max="14559" width="3.7109375" style="139" customWidth="1"/>
    <col min="14560" max="14808" width="11.42578125" style="139"/>
    <col min="14809" max="14809" width="10.7109375" style="139" customWidth="1"/>
    <col min="14810" max="14810" width="50.7109375" style="139" customWidth="1"/>
    <col min="14811" max="14811" width="5.7109375" style="139" customWidth="1"/>
    <col min="14812" max="14812" width="8.7109375" style="139" customWidth="1"/>
    <col min="14813" max="14813" width="10.7109375" style="139" customWidth="1"/>
    <col min="14814" max="14814" width="13.7109375" style="139" customWidth="1"/>
    <col min="14815" max="14815" width="3.7109375" style="139" customWidth="1"/>
    <col min="14816" max="15064" width="11.42578125" style="139"/>
    <col min="15065" max="15065" width="10.7109375" style="139" customWidth="1"/>
    <col min="15066" max="15066" width="50.7109375" style="139" customWidth="1"/>
    <col min="15067" max="15067" width="5.7109375" style="139" customWidth="1"/>
    <col min="15068" max="15068" width="8.7109375" style="139" customWidth="1"/>
    <col min="15069" max="15069" width="10.7109375" style="139" customWidth="1"/>
    <col min="15070" max="15070" width="13.7109375" style="139" customWidth="1"/>
    <col min="15071" max="15071" width="3.7109375" style="139" customWidth="1"/>
    <col min="15072" max="15320" width="11.42578125" style="139"/>
    <col min="15321" max="15321" width="10.7109375" style="139" customWidth="1"/>
    <col min="15322" max="15322" width="50.7109375" style="139" customWidth="1"/>
    <col min="15323" max="15323" width="5.7109375" style="139" customWidth="1"/>
    <col min="15324" max="15324" width="8.7109375" style="139" customWidth="1"/>
    <col min="15325" max="15325" width="10.7109375" style="139" customWidth="1"/>
    <col min="15326" max="15326" width="13.7109375" style="139" customWidth="1"/>
    <col min="15327" max="15327" width="3.7109375" style="139" customWidth="1"/>
    <col min="15328" max="15576" width="11.42578125" style="139"/>
    <col min="15577" max="15577" width="10.7109375" style="139" customWidth="1"/>
    <col min="15578" max="15578" width="50.7109375" style="139" customWidth="1"/>
    <col min="15579" max="15579" width="5.7109375" style="139" customWidth="1"/>
    <col min="15580" max="15580" width="8.7109375" style="139" customWidth="1"/>
    <col min="15581" max="15581" width="10.7109375" style="139" customWidth="1"/>
    <col min="15582" max="15582" width="13.7109375" style="139" customWidth="1"/>
    <col min="15583" max="15583" width="3.7109375" style="139" customWidth="1"/>
    <col min="15584" max="15832" width="11.42578125" style="139"/>
    <col min="15833" max="15833" width="10.7109375" style="139" customWidth="1"/>
    <col min="15834" max="15834" width="50.7109375" style="139" customWidth="1"/>
    <col min="15835" max="15835" width="5.7109375" style="139" customWidth="1"/>
    <col min="15836" max="15836" width="8.7109375" style="139" customWidth="1"/>
    <col min="15837" max="15837" width="10.7109375" style="139" customWidth="1"/>
    <col min="15838" max="15838" width="13.7109375" style="139" customWidth="1"/>
    <col min="15839" max="15839" width="3.7109375" style="139" customWidth="1"/>
    <col min="15840" max="16088" width="11.42578125" style="139"/>
    <col min="16089" max="16089" width="10.7109375" style="139" customWidth="1"/>
    <col min="16090" max="16090" width="50.7109375" style="139" customWidth="1"/>
    <col min="16091" max="16091" width="5.7109375" style="139" customWidth="1"/>
    <col min="16092" max="16092" width="8.7109375" style="139" customWidth="1"/>
    <col min="16093" max="16093" width="10.7109375" style="139" customWidth="1"/>
    <col min="16094" max="16094" width="13.7109375" style="139" customWidth="1"/>
    <col min="16095" max="16095" width="3.7109375" style="139" customWidth="1"/>
    <col min="16096" max="16384" width="11.42578125" style="139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s="18" customFormat="1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s="18" customFormat="1" ht="33.950000000000003" customHeight="1" thickTop="1" thickBot="1" x14ac:dyDescent="0.3">
      <c r="A3" s="434" t="s">
        <v>355</v>
      </c>
      <c r="B3" s="435"/>
      <c r="C3" s="435"/>
      <c r="D3" s="435"/>
      <c r="E3" s="435"/>
      <c r="F3" s="436"/>
    </row>
    <row r="4" spans="1:6" s="18" customFormat="1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6" ht="15" customHeight="1" thickTop="1" x14ac:dyDescent="0.25">
      <c r="A6" s="135"/>
      <c r="B6" s="136"/>
      <c r="C6" s="23"/>
      <c r="D6" s="24"/>
      <c r="E6" s="304"/>
      <c r="F6" s="138"/>
    </row>
    <row r="7" spans="1:6" s="18" customFormat="1" ht="27" customHeight="1" x14ac:dyDescent="0.25">
      <c r="A7" s="32">
        <f>'LOT 05 CFO CFA BAT A T06'!A7</f>
        <v>5.0999999999999996</v>
      </c>
      <c r="B7" s="20" t="s">
        <v>208</v>
      </c>
      <c r="C7" s="14"/>
      <c r="D7" s="15"/>
      <c r="E7" s="304"/>
      <c r="F7" s="17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24" x14ac:dyDescent="0.25">
      <c r="A10" s="21">
        <f>+A9+0.001</f>
        <v>5.1030000000000006</v>
      </c>
      <c r="B10" s="26" t="s">
        <v>24</v>
      </c>
      <c r="C10" s="14" t="s">
        <v>356</v>
      </c>
      <c r="D10" s="15">
        <v>1</v>
      </c>
      <c r="E10" s="27"/>
      <c r="F10" s="17"/>
    </row>
    <row r="11" spans="1:6" s="28" customFormat="1" ht="12" customHeight="1" x14ac:dyDescent="0.25">
      <c r="A11" s="21">
        <f>+A10+0.001</f>
        <v>5.104000000000001</v>
      </c>
      <c r="B11" s="26" t="s">
        <v>26</v>
      </c>
      <c r="C11" s="14"/>
      <c r="D11" s="15"/>
      <c r="E11" s="304"/>
      <c r="F11" s="17"/>
    </row>
    <row r="12" spans="1:6" s="28" customFormat="1" ht="12" customHeight="1" x14ac:dyDescent="0.25">
      <c r="A12" s="60"/>
      <c r="B12" s="30" t="s">
        <v>27</v>
      </c>
      <c r="C12" s="14" t="s">
        <v>25</v>
      </c>
      <c r="D12" s="15">
        <v>1</v>
      </c>
      <c r="E12" s="27"/>
      <c r="F12" s="17"/>
    </row>
    <row r="13" spans="1:6" s="28" customFormat="1" ht="12" customHeight="1" x14ac:dyDescent="0.25">
      <c r="A13" s="60"/>
      <c r="B13" s="30" t="s">
        <v>28</v>
      </c>
      <c r="C13" s="14" t="s">
        <v>25</v>
      </c>
      <c r="D13" s="15">
        <v>1</v>
      </c>
      <c r="E13" s="27"/>
      <c r="F13" s="17"/>
    </row>
    <row r="14" spans="1:6" ht="15" customHeight="1" x14ac:dyDescent="0.25">
      <c r="A14" s="87"/>
      <c r="B14" s="141"/>
      <c r="C14" s="23"/>
      <c r="D14" s="24"/>
      <c r="E14" s="304"/>
      <c r="F14" s="138"/>
    </row>
    <row r="15" spans="1:6" ht="15" customHeight="1" x14ac:dyDescent="0.25">
      <c r="A15" s="87"/>
      <c r="B15" s="34" t="s">
        <v>29</v>
      </c>
      <c r="C15" s="23"/>
      <c r="D15" s="24"/>
      <c r="E15" s="304"/>
      <c r="F15" s="138"/>
    </row>
    <row r="16" spans="1:6" ht="15" customHeight="1" x14ac:dyDescent="0.25">
      <c r="A16" s="87"/>
      <c r="B16" s="34" t="s">
        <v>30</v>
      </c>
      <c r="C16" s="23"/>
      <c r="D16" s="24"/>
      <c r="E16" s="304"/>
      <c r="F16" s="138"/>
    </row>
    <row r="17" spans="1:6" ht="15" customHeight="1" x14ac:dyDescent="0.25">
      <c r="A17" s="87"/>
      <c r="B17" s="34" t="s">
        <v>31</v>
      </c>
      <c r="C17" s="23"/>
      <c r="D17" s="24"/>
      <c r="E17" s="304"/>
      <c r="F17" s="138"/>
    </row>
    <row r="18" spans="1:6" ht="15" customHeight="1" x14ac:dyDescent="0.25">
      <c r="A18" s="87"/>
      <c r="B18" s="34" t="s">
        <v>32</v>
      </c>
      <c r="C18" s="23"/>
      <c r="D18" s="24"/>
      <c r="E18" s="304"/>
      <c r="F18" s="138"/>
    </row>
    <row r="19" spans="1:6" ht="15" customHeight="1" x14ac:dyDescent="0.25">
      <c r="A19" s="87"/>
      <c r="B19" s="34" t="s">
        <v>33</v>
      </c>
      <c r="C19" s="23"/>
      <c r="D19" s="24"/>
      <c r="E19" s="304"/>
      <c r="F19" s="138"/>
    </row>
    <row r="20" spans="1:6" ht="15" customHeight="1" x14ac:dyDescent="0.25">
      <c r="A20" s="87"/>
      <c r="B20" s="34" t="s">
        <v>34</v>
      </c>
      <c r="C20" s="23"/>
      <c r="D20" s="24"/>
      <c r="E20" s="304"/>
      <c r="F20" s="138"/>
    </row>
    <row r="21" spans="1:6" ht="15" customHeight="1" x14ac:dyDescent="0.25">
      <c r="A21" s="87"/>
      <c r="B21" s="34" t="s">
        <v>35</v>
      </c>
      <c r="C21" s="23"/>
      <c r="D21" s="24"/>
      <c r="E21" s="304"/>
      <c r="F21" s="138"/>
    </row>
    <row r="22" spans="1:6" ht="15" customHeight="1" x14ac:dyDescent="0.25">
      <c r="A22" s="87"/>
      <c r="B22" s="34" t="s">
        <v>36</v>
      </c>
      <c r="C22" s="23"/>
      <c r="D22" s="24"/>
      <c r="E22" s="304"/>
      <c r="F22" s="138"/>
    </row>
    <row r="23" spans="1:6" ht="15" customHeight="1" x14ac:dyDescent="0.25">
      <c r="A23" s="87"/>
      <c r="B23" s="34" t="s">
        <v>37</v>
      </c>
      <c r="C23" s="23"/>
      <c r="D23" s="24"/>
      <c r="E23" s="304"/>
      <c r="F23" s="138"/>
    </row>
    <row r="24" spans="1:6" ht="15" customHeight="1" x14ac:dyDescent="0.25">
      <c r="A24" s="87"/>
      <c r="B24" s="34" t="s">
        <v>38</v>
      </c>
      <c r="C24" s="23"/>
      <c r="D24" s="24"/>
      <c r="E24" s="304"/>
      <c r="F24" s="138"/>
    </row>
    <row r="25" spans="1:6" ht="15" customHeight="1" x14ac:dyDescent="0.25">
      <c r="A25" s="87"/>
      <c r="B25" s="34" t="s">
        <v>39</v>
      </c>
      <c r="C25" s="23"/>
      <c r="D25" s="24"/>
      <c r="E25" s="304"/>
      <c r="F25" s="138"/>
    </row>
    <row r="26" spans="1:6" ht="15" customHeight="1" x14ac:dyDescent="0.25">
      <c r="A26" s="87"/>
      <c r="B26" s="34" t="s">
        <v>40</v>
      </c>
      <c r="C26" s="23"/>
      <c r="D26" s="24"/>
      <c r="E26" s="304"/>
      <c r="F26" s="138"/>
    </row>
    <row r="27" spans="1:6" ht="15" customHeight="1" x14ac:dyDescent="0.25">
      <c r="A27" s="87"/>
      <c r="B27" s="34" t="s">
        <v>41</v>
      </c>
      <c r="C27" s="23"/>
      <c r="D27" s="24"/>
      <c r="E27" s="304"/>
      <c r="F27" s="138"/>
    </row>
    <row r="28" spans="1:6" ht="15" customHeight="1" x14ac:dyDescent="0.25">
      <c r="A28" s="87"/>
      <c r="B28" s="34" t="s">
        <v>42</v>
      </c>
      <c r="C28" s="23"/>
      <c r="D28" s="24"/>
      <c r="E28" s="304"/>
      <c r="F28" s="138"/>
    </row>
    <row r="29" spans="1:6" ht="15" customHeight="1" x14ac:dyDescent="0.25">
      <c r="A29" s="87"/>
      <c r="B29" s="34" t="s">
        <v>43</v>
      </c>
      <c r="C29" s="23"/>
      <c r="D29" s="24"/>
      <c r="E29" s="304"/>
      <c r="F29" s="138"/>
    </row>
    <row r="30" spans="1:6" ht="15" customHeight="1" x14ac:dyDescent="0.25">
      <c r="A30" s="87"/>
      <c r="B30" s="34" t="s">
        <v>44</v>
      </c>
      <c r="C30" s="23"/>
      <c r="D30" s="24"/>
      <c r="E30" s="304"/>
      <c r="F30" s="138"/>
    </row>
    <row r="31" spans="1:6" ht="15" customHeight="1" x14ac:dyDescent="0.25">
      <c r="A31" s="87"/>
      <c r="B31" s="34" t="s">
        <v>45</v>
      </c>
      <c r="C31" s="23"/>
      <c r="D31" s="24"/>
      <c r="E31" s="304"/>
      <c r="F31" s="138"/>
    </row>
    <row r="32" spans="1:6" ht="15" customHeight="1" x14ac:dyDescent="0.25">
      <c r="A32" s="87"/>
      <c r="B32" s="34" t="s">
        <v>46</v>
      </c>
      <c r="C32" s="23"/>
      <c r="D32" s="24"/>
      <c r="E32" s="304"/>
      <c r="F32" s="138"/>
    </row>
    <row r="33" spans="1:6" ht="15" customHeight="1" thickBot="1" x14ac:dyDescent="0.3">
      <c r="A33" s="142"/>
      <c r="B33" s="143"/>
      <c r="C33" s="144"/>
      <c r="D33" s="145"/>
      <c r="E33" s="308"/>
      <c r="F33" s="147"/>
    </row>
    <row r="34" spans="1:6" ht="26.1" customHeight="1" thickTop="1" thickBot="1" x14ac:dyDescent="0.3">
      <c r="A34" s="148"/>
      <c r="B34" s="149"/>
      <c r="C34" s="398" t="s">
        <v>19</v>
      </c>
      <c r="D34" s="399"/>
      <c r="E34" s="400"/>
      <c r="F34" s="310"/>
    </row>
    <row r="35" spans="1:6" ht="15" customHeight="1" thickTop="1" thickBot="1" x14ac:dyDescent="0.3">
      <c r="A35" s="135"/>
      <c r="B35" s="136"/>
      <c r="C35" s="151"/>
      <c r="D35" s="152"/>
      <c r="E35" s="311"/>
      <c r="F35" s="154"/>
    </row>
    <row r="36" spans="1:6" s="156" customFormat="1" ht="15.75" thickTop="1" x14ac:dyDescent="0.2">
      <c r="A36" s="155"/>
      <c r="B36" s="378" t="s">
        <v>47</v>
      </c>
      <c r="C36" s="23"/>
      <c r="D36" s="24"/>
      <c r="E36" s="304"/>
      <c r="F36" s="138"/>
    </row>
    <row r="37" spans="1:6" s="156" customFormat="1" ht="15" x14ac:dyDescent="0.2">
      <c r="A37" s="155"/>
      <c r="B37" s="379"/>
      <c r="C37" s="23"/>
      <c r="D37" s="24"/>
      <c r="E37" s="304"/>
      <c r="F37" s="138"/>
    </row>
    <row r="38" spans="1:6" s="156" customFormat="1" ht="15" x14ac:dyDescent="0.2">
      <c r="A38" s="155"/>
      <c r="B38" s="379"/>
      <c r="C38" s="23"/>
      <c r="D38" s="24"/>
      <c r="E38" s="304"/>
      <c r="F38" s="138"/>
    </row>
    <row r="39" spans="1:6" s="156" customFormat="1" ht="15" x14ac:dyDescent="0.2">
      <c r="A39" s="155"/>
      <c r="B39" s="379"/>
      <c r="C39" s="23"/>
      <c r="D39" s="24"/>
      <c r="E39" s="304"/>
      <c r="F39" s="138"/>
    </row>
    <row r="40" spans="1:6" s="156" customFormat="1" ht="15.75" thickBot="1" x14ac:dyDescent="0.25">
      <c r="A40" s="155"/>
      <c r="B40" s="380"/>
      <c r="C40" s="23"/>
      <c r="D40" s="24"/>
      <c r="E40" s="304"/>
      <c r="F40" s="138"/>
    </row>
    <row r="41" spans="1:6" s="156" customFormat="1" ht="15.75" thickTop="1" x14ac:dyDescent="0.2">
      <c r="A41" s="155"/>
      <c r="B41" s="141"/>
      <c r="C41" s="23"/>
      <c r="D41" s="24"/>
      <c r="E41" s="304"/>
      <c r="F41" s="138"/>
    </row>
    <row r="42" spans="1:6" s="28" customFormat="1" ht="27" customHeight="1" x14ac:dyDescent="0.25">
      <c r="A42" s="32">
        <f>'LOT 05 CFO CFA BAT A T06'!A42</f>
        <v>5.1999999999999993</v>
      </c>
      <c r="B42" s="20" t="s">
        <v>126</v>
      </c>
      <c r="C42" s="14"/>
      <c r="D42" s="15"/>
      <c r="E42" s="304"/>
      <c r="F42" s="17"/>
    </row>
    <row r="43" spans="1:6" s="28" customFormat="1" ht="12" customHeight="1" x14ac:dyDescent="0.25">
      <c r="A43" s="60">
        <f>+A42+0.001</f>
        <v>5.2009999999999996</v>
      </c>
      <c r="B43" s="40" t="s">
        <v>49</v>
      </c>
      <c r="C43" s="14"/>
      <c r="D43" s="15"/>
      <c r="E43" s="304"/>
      <c r="F43" s="17"/>
    </row>
    <row r="44" spans="1:6" s="140" customFormat="1" ht="12.75" x14ac:dyDescent="0.25">
      <c r="A44" s="88"/>
      <c r="B44" s="22" t="s">
        <v>50</v>
      </c>
      <c r="C44" s="23" t="s">
        <v>25</v>
      </c>
      <c r="D44" s="24">
        <v>1</v>
      </c>
      <c r="E44" s="27"/>
      <c r="F44" s="17"/>
    </row>
    <row r="45" spans="1:6" s="140" customFormat="1" ht="12.75" x14ac:dyDescent="0.25">
      <c r="A45" s="88"/>
      <c r="B45" s="22" t="s">
        <v>51</v>
      </c>
      <c r="C45" s="23" t="s">
        <v>25</v>
      </c>
      <c r="D45" s="24">
        <v>1</v>
      </c>
      <c r="E45" s="27"/>
      <c r="F45" s="17"/>
    </row>
    <row r="46" spans="1:6" s="140" customFormat="1" ht="12.75" x14ac:dyDescent="0.25">
      <c r="A46" s="88"/>
      <c r="B46" s="22" t="s">
        <v>60</v>
      </c>
      <c r="C46" s="23" t="s">
        <v>25</v>
      </c>
      <c r="D46" s="24">
        <v>1</v>
      </c>
      <c r="E46" s="27"/>
      <c r="F46" s="17"/>
    </row>
    <row r="47" spans="1:6" s="140" customFormat="1" ht="12.75" x14ac:dyDescent="0.25">
      <c r="A47" s="88"/>
      <c r="B47" s="22" t="s">
        <v>61</v>
      </c>
      <c r="C47" s="23" t="s">
        <v>25</v>
      </c>
      <c r="D47" s="24">
        <v>1</v>
      </c>
      <c r="E47" s="27"/>
      <c r="F47" s="17"/>
    </row>
    <row r="48" spans="1:6" s="140" customFormat="1" ht="13.5" thickBot="1" x14ac:dyDescent="0.3">
      <c r="A48" s="159"/>
      <c r="B48" s="160"/>
      <c r="C48" s="144"/>
      <c r="D48" s="145"/>
      <c r="E48" s="308"/>
      <c r="F48" s="44"/>
    </row>
    <row r="49" spans="1:8" s="156" customFormat="1" ht="15" customHeight="1" thickTop="1" x14ac:dyDescent="0.25">
      <c r="A49" s="107">
        <f>+A43+0.001</f>
        <v>5.202</v>
      </c>
      <c r="B49" s="136" t="s">
        <v>62</v>
      </c>
      <c r="C49" s="157"/>
      <c r="D49" s="163"/>
      <c r="E49" s="322"/>
      <c r="F49" s="93"/>
    </row>
    <row r="50" spans="1:8" s="156" customFormat="1" ht="15" x14ac:dyDescent="0.25">
      <c r="A50" s="88"/>
      <c r="B50" s="22" t="s">
        <v>63</v>
      </c>
      <c r="C50" s="23"/>
      <c r="D50" s="24"/>
      <c r="E50" s="304"/>
      <c r="F50" s="17"/>
    </row>
    <row r="51" spans="1:8" s="156" customFormat="1" ht="15" x14ac:dyDescent="0.2">
      <c r="A51" s="155"/>
      <c r="B51" s="141" t="s">
        <v>357</v>
      </c>
      <c r="C51" s="23" t="s">
        <v>25</v>
      </c>
      <c r="D51" s="24">
        <v>1</v>
      </c>
      <c r="E51" s="27"/>
      <c r="F51" s="17"/>
    </row>
    <row r="52" spans="1:8" s="156" customFormat="1" ht="15" x14ac:dyDescent="0.2">
      <c r="A52" s="155"/>
      <c r="B52" s="141"/>
      <c r="C52" s="23"/>
      <c r="D52" s="24"/>
      <c r="E52" s="304"/>
      <c r="F52" s="17"/>
    </row>
    <row r="53" spans="1:8" s="165" customFormat="1" ht="12.75" x14ac:dyDescent="0.25">
      <c r="A53" s="60">
        <f>+A49+0.001</f>
        <v>5.2030000000000003</v>
      </c>
      <c r="B53" s="158" t="s">
        <v>65</v>
      </c>
      <c r="C53" s="23"/>
      <c r="D53" s="24"/>
      <c r="E53" s="304"/>
      <c r="F53" s="17"/>
    </row>
    <row r="54" spans="1:8" s="165" customFormat="1" ht="12.75" x14ac:dyDescent="0.25">
      <c r="A54" s="88"/>
      <c r="B54" s="22" t="s">
        <v>66</v>
      </c>
      <c r="C54" s="23"/>
      <c r="D54" s="24"/>
      <c r="E54" s="304"/>
      <c r="F54" s="17"/>
    </row>
    <row r="55" spans="1:8" s="165" customFormat="1" ht="12.75" x14ac:dyDescent="0.2">
      <c r="A55" s="155"/>
      <c r="B55" s="141" t="s">
        <v>67</v>
      </c>
      <c r="C55" s="23" t="s">
        <v>68</v>
      </c>
      <c r="D55" s="24">
        <v>10</v>
      </c>
      <c r="E55" s="27"/>
      <c r="F55" s="17"/>
    </row>
    <row r="56" spans="1:8" s="165" customFormat="1" ht="12.75" x14ac:dyDescent="0.25">
      <c r="A56" s="88"/>
      <c r="B56" s="22" t="s">
        <v>69</v>
      </c>
      <c r="C56" s="23"/>
      <c r="D56" s="24"/>
      <c r="E56" s="304"/>
      <c r="F56" s="17"/>
    </row>
    <row r="57" spans="1:8" s="165" customFormat="1" ht="12.75" x14ac:dyDescent="0.2">
      <c r="A57" s="155"/>
      <c r="B57" s="141" t="s">
        <v>70</v>
      </c>
      <c r="C57" s="23" t="s">
        <v>68</v>
      </c>
      <c r="D57" s="24">
        <v>10</v>
      </c>
      <c r="E57" s="27"/>
      <c r="F57" s="17"/>
    </row>
    <row r="58" spans="1:8" s="165" customFormat="1" ht="12.75" x14ac:dyDescent="0.2">
      <c r="A58" s="155"/>
      <c r="B58" s="141"/>
      <c r="C58" s="23"/>
      <c r="D58" s="24"/>
      <c r="E58" s="304"/>
      <c r="F58" s="17"/>
    </row>
    <row r="59" spans="1:8" s="156" customFormat="1" ht="15" x14ac:dyDescent="0.25">
      <c r="A59" s="88"/>
      <c r="B59" s="22" t="s">
        <v>71</v>
      </c>
      <c r="C59" s="23" t="s">
        <v>25</v>
      </c>
      <c r="D59" s="24">
        <v>2</v>
      </c>
      <c r="E59" s="27"/>
      <c r="F59" s="17"/>
      <c r="H59" s="166"/>
    </row>
    <row r="60" spans="1:8" s="156" customFormat="1" ht="15" x14ac:dyDescent="0.2">
      <c r="A60" s="155"/>
      <c r="B60" s="22"/>
      <c r="C60" s="23"/>
      <c r="D60" s="24"/>
      <c r="E60" s="304"/>
      <c r="F60" s="17"/>
      <c r="H60" s="166"/>
    </row>
    <row r="61" spans="1:8" s="156" customFormat="1" ht="15" x14ac:dyDescent="0.25">
      <c r="A61" s="88"/>
      <c r="B61" s="22" t="s">
        <v>72</v>
      </c>
      <c r="C61" s="23" t="s">
        <v>25</v>
      </c>
      <c r="D61" s="24">
        <v>1</v>
      </c>
      <c r="E61" s="27"/>
      <c r="F61" s="17"/>
      <c r="H61" s="166"/>
    </row>
    <row r="62" spans="1:8" s="156" customFormat="1" ht="15" x14ac:dyDescent="0.2">
      <c r="A62" s="155"/>
      <c r="B62" s="22"/>
      <c r="C62" s="23"/>
      <c r="D62" s="24"/>
      <c r="E62" s="304"/>
      <c r="F62" s="17"/>
      <c r="H62" s="167"/>
    </row>
    <row r="63" spans="1:8" s="156" customFormat="1" ht="15" x14ac:dyDescent="0.25">
      <c r="A63" s="88"/>
      <c r="B63" s="22" t="s">
        <v>73</v>
      </c>
      <c r="C63" s="23" t="s">
        <v>25</v>
      </c>
      <c r="D63" s="24">
        <v>1</v>
      </c>
      <c r="E63" s="27"/>
      <c r="F63" s="17"/>
      <c r="H63" s="166"/>
    </row>
    <row r="64" spans="1:8" s="156" customFormat="1" ht="15" x14ac:dyDescent="0.2">
      <c r="A64" s="155"/>
      <c r="B64" s="22"/>
      <c r="C64" s="23"/>
      <c r="D64" s="24"/>
      <c r="E64" s="304"/>
      <c r="F64" s="17"/>
      <c r="H64" s="166"/>
    </row>
    <row r="65" spans="1:8" s="156" customFormat="1" ht="15" x14ac:dyDescent="0.25">
      <c r="A65" s="88"/>
      <c r="B65" s="22" t="s">
        <v>132</v>
      </c>
      <c r="C65" s="23" t="s">
        <v>68</v>
      </c>
      <c r="D65" s="24">
        <v>3</v>
      </c>
      <c r="E65" s="27"/>
      <c r="F65" s="17"/>
      <c r="H65" s="166"/>
    </row>
    <row r="66" spans="1:8" s="156" customFormat="1" ht="15" x14ac:dyDescent="0.2">
      <c r="A66" s="168"/>
      <c r="B66" s="141"/>
      <c r="C66" s="23"/>
      <c r="D66" s="24"/>
      <c r="E66" s="304"/>
      <c r="F66" s="17"/>
      <c r="H66" s="167"/>
    </row>
    <row r="67" spans="1:8" s="156" customFormat="1" ht="15" x14ac:dyDescent="0.25">
      <c r="A67" s="60">
        <f>+A53+0.001</f>
        <v>5.2040000000000006</v>
      </c>
      <c r="B67" s="158" t="s">
        <v>133</v>
      </c>
      <c r="C67" s="23"/>
      <c r="D67" s="24"/>
      <c r="E67" s="304"/>
      <c r="F67" s="17"/>
      <c r="H67" s="166"/>
    </row>
    <row r="68" spans="1:8" s="156" customFormat="1" ht="15" x14ac:dyDescent="0.25">
      <c r="A68" s="88"/>
      <c r="B68" s="22" t="s">
        <v>134</v>
      </c>
      <c r="C68" s="23"/>
      <c r="D68" s="24"/>
      <c r="E68" s="304"/>
      <c r="F68" s="17"/>
      <c r="H68" s="166"/>
    </row>
    <row r="69" spans="1:8" s="140" customFormat="1" ht="24" x14ac:dyDescent="0.25">
      <c r="A69" s="21"/>
      <c r="B69" s="141" t="s">
        <v>358</v>
      </c>
      <c r="C69" s="23" t="s">
        <v>25</v>
      </c>
      <c r="D69" s="24">
        <v>1</v>
      </c>
      <c r="E69" s="27"/>
      <c r="F69" s="17"/>
    </row>
    <row r="70" spans="1:8" s="140" customFormat="1" ht="12.75" x14ac:dyDescent="0.25">
      <c r="A70" s="21"/>
      <c r="B70" s="22"/>
      <c r="C70" s="23"/>
      <c r="D70" s="24"/>
      <c r="E70" s="304"/>
      <c r="F70" s="17"/>
    </row>
    <row r="71" spans="1:8" s="156" customFormat="1" ht="15" x14ac:dyDescent="0.25">
      <c r="A71" s="60">
        <f>+A67+0.001</f>
        <v>5.205000000000001</v>
      </c>
      <c r="B71" s="158" t="s">
        <v>74</v>
      </c>
      <c r="C71" s="23"/>
      <c r="D71" s="24"/>
      <c r="E71" s="304"/>
      <c r="F71" s="17"/>
      <c r="H71" s="166"/>
    </row>
    <row r="72" spans="1:8" s="156" customFormat="1" ht="15" x14ac:dyDescent="0.25">
      <c r="A72" s="88"/>
      <c r="B72" s="22" t="s">
        <v>75</v>
      </c>
      <c r="C72" s="23"/>
      <c r="D72" s="24"/>
      <c r="E72" s="304"/>
      <c r="F72" s="17"/>
      <c r="H72" s="167"/>
    </row>
    <row r="73" spans="1:8" s="156" customFormat="1" ht="15" x14ac:dyDescent="0.25">
      <c r="A73" s="170"/>
      <c r="B73" s="141" t="s">
        <v>76</v>
      </c>
      <c r="C73" s="23" t="s">
        <v>3</v>
      </c>
      <c r="D73" s="24">
        <v>18</v>
      </c>
      <c r="E73" s="27"/>
      <c r="F73" s="17"/>
      <c r="H73" s="166"/>
    </row>
    <row r="74" spans="1:8" s="156" customFormat="1" ht="15" x14ac:dyDescent="0.25">
      <c r="A74" s="170"/>
      <c r="B74" s="141" t="s">
        <v>77</v>
      </c>
      <c r="C74" s="23" t="s">
        <v>3</v>
      </c>
      <c r="D74" s="24">
        <v>0.63</v>
      </c>
      <c r="E74" s="27"/>
      <c r="F74" s="17"/>
      <c r="H74" s="166"/>
    </row>
    <row r="75" spans="1:8" s="156" customFormat="1" ht="15" x14ac:dyDescent="0.25">
      <c r="A75" s="88"/>
      <c r="B75" s="22" t="s">
        <v>78</v>
      </c>
      <c r="C75" s="23"/>
      <c r="D75" s="24"/>
      <c r="E75" s="304"/>
      <c r="F75" s="17"/>
      <c r="H75" s="166"/>
    </row>
    <row r="76" spans="1:8" s="140" customFormat="1" ht="12.75" x14ac:dyDescent="0.25">
      <c r="A76" s="171"/>
      <c r="B76" s="141" t="s">
        <v>82</v>
      </c>
      <c r="C76" s="23" t="s">
        <v>3</v>
      </c>
      <c r="D76" s="24">
        <v>1</v>
      </c>
      <c r="E76" s="27"/>
      <c r="F76" s="17"/>
    </row>
    <row r="77" spans="1:8" s="140" customFormat="1" ht="12.75" x14ac:dyDescent="0.25">
      <c r="A77" s="203"/>
      <c r="B77" s="141" t="s">
        <v>179</v>
      </c>
      <c r="C77" s="23" t="s">
        <v>3</v>
      </c>
      <c r="D77" s="24">
        <v>1</v>
      </c>
      <c r="E77" s="27"/>
      <c r="F77" s="17"/>
    </row>
    <row r="78" spans="1:8" s="140" customFormat="1" ht="24" x14ac:dyDescent="0.25">
      <c r="A78" s="170"/>
      <c r="B78" s="141" t="s">
        <v>85</v>
      </c>
      <c r="C78" s="23" t="s">
        <v>3</v>
      </c>
      <c r="D78" s="24">
        <v>1</v>
      </c>
      <c r="E78" s="27"/>
      <c r="F78" s="17"/>
    </row>
    <row r="79" spans="1:8" s="165" customFormat="1" ht="12.75" x14ac:dyDescent="0.25">
      <c r="A79" s="171"/>
      <c r="B79" s="141"/>
      <c r="C79" s="23"/>
      <c r="D79" s="24"/>
      <c r="E79" s="304"/>
      <c r="F79" s="17"/>
    </row>
    <row r="80" spans="1:8" s="165" customFormat="1" ht="12.75" x14ac:dyDescent="0.25">
      <c r="A80" s="60">
        <f>+A71+0.001</f>
        <v>5.2060000000000013</v>
      </c>
      <c r="B80" s="158" t="s">
        <v>86</v>
      </c>
      <c r="C80" s="23"/>
      <c r="D80" s="24"/>
      <c r="E80" s="304"/>
      <c r="F80" s="17"/>
    </row>
    <row r="81" spans="1:10" s="165" customFormat="1" ht="12.75" x14ac:dyDescent="0.25">
      <c r="A81" s="88"/>
      <c r="B81" s="22" t="s">
        <v>87</v>
      </c>
      <c r="C81" s="23"/>
      <c r="D81" s="24"/>
      <c r="E81" s="304"/>
      <c r="F81" s="17"/>
    </row>
    <row r="82" spans="1:10" s="165" customFormat="1" ht="12.75" x14ac:dyDescent="0.25">
      <c r="A82" s="169"/>
      <c r="B82" s="141" t="s">
        <v>88</v>
      </c>
      <c r="C82" s="23" t="s">
        <v>3</v>
      </c>
      <c r="D82" s="24">
        <v>1</v>
      </c>
      <c r="E82" s="27"/>
      <c r="F82" s="17"/>
    </row>
    <row r="83" spans="1:10" s="156" customFormat="1" ht="15" x14ac:dyDescent="0.25">
      <c r="A83" s="169"/>
      <c r="B83" s="141" t="s">
        <v>89</v>
      </c>
      <c r="C83" s="23" t="s">
        <v>3</v>
      </c>
      <c r="D83" s="24">
        <v>2</v>
      </c>
      <c r="E83" s="27"/>
      <c r="F83" s="17"/>
      <c r="H83" s="166"/>
      <c r="I83" s="206"/>
      <c r="J83" s="206"/>
    </row>
    <row r="84" spans="1:10" s="156" customFormat="1" ht="15" x14ac:dyDescent="0.25">
      <c r="A84" s="169"/>
      <c r="B84" s="141" t="s">
        <v>91</v>
      </c>
      <c r="C84" s="23" t="s">
        <v>3</v>
      </c>
      <c r="D84" s="24">
        <v>1</v>
      </c>
      <c r="E84" s="27"/>
      <c r="F84" s="17"/>
      <c r="H84" s="166"/>
      <c r="I84" s="206"/>
      <c r="J84" s="206"/>
    </row>
    <row r="85" spans="1:10" s="156" customFormat="1" ht="15" x14ac:dyDescent="0.25">
      <c r="A85" s="88"/>
      <c r="B85" s="22" t="s">
        <v>92</v>
      </c>
      <c r="C85" s="23"/>
      <c r="D85" s="24"/>
      <c r="E85" s="304"/>
      <c r="F85" s="17"/>
      <c r="H85" s="166"/>
    </row>
    <row r="86" spans="1:10" s="156" customFormat="1" ht="15" x14ac:dyDescent="0.25">
      <c r="A86" s="21"/>
      <c r="B86" s="141" t="s">
        <v>93</v>
      </c>
      <c r="C86" s="23" t="s">
        <v>3</v>
      </c>
      <c r="D86" s="24">
        <v>1</v>
      </c>
      <c r="E86" s="27"/>
      <c r="F86" s="17"/>
      <c r="H86" s="166"/>
    </row>
    <row r="87" spans="1:10" s="156" customFormat="1" ht="15" x14ac:dyDescent="0.25">
      <c r="A87" s="88"/>
      <c r="B87" s="22" t="s">
        <v>94</v>
      </c>
      <c r="C87" s="23"/>
      <c r="D87" s="24"/>
      <c r="E87" s="304"/>
      <c r="F87" s="17"/>
      <c r="H87" s="166"/>
    </row>
    <row r="88" spans="1:10" s="156" customFormat="1" ht="15" x14ac:dyDescent="0.25">
      <c r="A88" s="170"/>
      <c r="B88" s="141" t="s">
        <v>221</v>
      </c>
      <c r="C88" s="23" t="s">
        <v>3</v>
      </c>
      <c r="D88" s="24">
        <v>6</v>
      </c>
      <c r="E88" s="27"/>
      <c r="F88" s="17"/>
      <c r="H88" s="166"/>
    </row>
    <row r="89" spans="1:10" s="156" customFormat="1" ht="15" x14ac:dyDescent="0.25">
      <c r="A89" s="170"/>
      <c r="B89" s="141" t="s">
        <v>96</v>
      </c>
      <c r="C89" s="23" t="s">
        <v>3</v>
      </c>
      <c r="D89" s="24">
        <v>1</v>
      </c>
      <c r="E89" s="27"/>
      <c r="F89" s="17"/>
      <c r="H89" s="166"/>
    </row>
    <row r="90" spans="1:10" s="156" customFormat="1" ht="15.75" thickBot="1" x14ac:dyDescent="0.3">
      <c r="A90" s="359"/>
      <c r="B90" s="360"/>
      <c r="C90" s="144"/>
      <c r="D90" s="145"/>
      <c r="E90" s="308"/>
      <c r="F90" s="44"/>
      <c r="H90" s="167"/>
    </row>
    <row r="91" spans="1:10" s="156" customFormat="1" ht="15.75" thickTop="1" x14ac:dyDescent="0.25">
      <c r="A91" s="107">
        <f>+A80+0.001</f>
        <v>5.2070000000000016</v>
      </c>
      <c r="B91" s="136" t="s">
        <v>97</v>
      </c>
      <c r="C91" s="157"/>
      <c r="D91" s="163"/>
      <c r="E91" s="322"/>
      <c r="F91" s="93"/>
      <c r="H91" s="167"/>
    </row>
    <row r="92" spans="1:10" s="140" customFormat="1" ht="12.75" x14ac:dyDescent="0.25">
      <c r="A92" s="88"/>
      <c r="B92" s="22" t="s">
        <v>146</v>
      </c>
      <c r="C92" s="23" t="s">
        <v>3</v>
      </c>
      <c r="D92" s="24">
        <v>10</v>
      </c>
      <c r="E92" s="27"/>
      <c r="F92" s="17"/>
    </row>
    <row r="93" spans="1:10" s="140" customFormat="1" ht="12.75" x14ac:dyDescent="0.25">
      <c r="A93" s="88"/>
      <c r="B93" s="22" t="s">
        <v>99</v>
      </c>
      <c r="C93" s="23" t="s">
        <v>3</v>
      </c>
      <c r="D93" s="24">
        <v>1</v>
      </c>
      <c r="E93" s="27"/>
      <c r="F93" s="17"/>
    </row>
    <row r="94" spans="1:10" s="140" customFormat="1" ht="12.75" x14ac:dyDescent="0.25">
      <c r="A94" s="88"/>
      <c r="B94" s="22" t="s">
        <v>101</v>
      </c>
      <c r="C94" s="23" t="s">
        <v>3</v>
      </c>
      <c r="D94" s="24">
        <v>2</v>
      </c>
      <c r="E94" s="27"/>
      <c r="F94" s="17"/>
    </row>
    <row r="95" spans="1:10" s="140" customFormat="1" ht="12.75" x14ac:dyDescent="0.25">
      <c r="A95" s="88"/>
      <c r="B95" s="22" t="s">
        <v>148</v>
      </c>
      <c r="C95" s="23" t="s">
        <v>3</v>
      </c>
      <c r="D95" s="24">
        <v>4</v>
      </c>
      <c r="E95" s="27"/>
      <c r="F95" s="17"/>
    </row>
    <row r="96" spans="1:10" s="140" customFormat="1" ht="12.75" x14ac:dyDescent="0.25">
      <c r="A96" s="88"/>
      <c r="B96" s="22" t="s">
        <v>359</v>
      </c>
      <c r="C96" s="23" t="s">
        <v>3</v>
      </c>
      <c r="D96" s="24">
        <v>1</v>
      </c>
      <c r="E96" s="27"/>
      <c r="F96" s="17"/>
    </row>
    <row r="97" spans="1:8" s="156" customFormat="1" ht="15" x14ac:dyDescent="0.25">
      <c r="A97" s="21"/>
      <c r="B97" s="22"/>
      <c r="C97" s="23"/>
      <c r="D97" s="24"/>
      <c r="E97" s="304"/>
      <c r="F97" s="17"/>
      <c r="H97" s="167"/>
    </row>
    <row r="98" spans="1:8" s="156" customFormat="1" ht="15" x14ac:dyDescent="0.25">
      <c r="A98" s="60">
        <v>5.2089999999999996</v>
      </c>
      <c r="B98" s="158" t="s">
        <v>104</v>
      </c>
      <c r="C98" s="23"/>
      <c r="D98" s="24"/>
      <c r="E98" s="304"/>
      <c r="F98" s="17"/>
      <c r="H98" s="166"/>
    </row>
    <row r="99" spans="1:8" s="156" customFormat="1" ht="15" x14ac:dyDescent="0.25">
      <c r="A99" s="88"/>
      <c r="B99" s="22" t="s">
        <v>105</v>
      </c>
      <c r="C99" s="23" t="s">
        <v>25</v>
      </c>
      <c r="D99" s="24">
        <v>1</v>
      </c>
      <c r="E99" s="27"/>
      <c r="F99" s="17"/>
      <c r="H99" s="166"/>
    </row>
    <row r="100" spans="1:8" s="156" customFormat="1" ht="24" x14ac:dyDescent="0.25">
      <c r="A100" s="88"/>
      <c r="B100" s="22" t="s">
        <v>106</v>
      </c>
      <c r="C100" s="23" t="s">
        <v>25</v>
      </c>
      <c r="D100" s="24">
        <v>3</v>
      </c>
      <c r="E100" s="27"/>
      <c r="F100" s="17"/>
      <c r="H100" s="166"/>
    </row>
    <row r="101" spans="1:8" s="156" customFormat="1" ht="15.75" thickBot="1" x14ac:dyDescent="0.3">
      <c r="A101" s="21"/>
      <c r="B101" s="158"/>
      <c r="C101" s="144"/>
      <c r="D101" s="145"/>
      <c r="E101" s="308"/>
      <c r="F101" s="147"/>
      <c r="H101" s="166"/>
    </row>
    <row r="102" spans="1:8" s="57" customFormat="1" ht="27" customHeight="1" thickTop="1" thickBot="1" x14ac:dyDescent="0.3">
      <c r="A102" s="60"/>
      <c r="B102" s="350"/>
      <c r="C102" s="425" t="str">
        <f>B42</f>
        <v>DESCRIPTION DES TRAVAUX COURANT FORT</v>
      </c>
      <c r="D102" s="426"/>
      <c r="E102" s="427"/>
      <c r="F102" s="320"/>
      <c r="H102" s="58"/>
    </row>
    <row r="103" spans="1:8" s="156" customFormat="1" ht="14.1" customHeight="1" thickTop="1" x14ac:dyDescent="0.25">
      <c r="A103" s="87"/>
      <c r="B103" s="158"/>
      <c r="C103" s="151"/>
      <c r="D103" s="152"/>
      <c r="E103" s="311"/>
      <c r="F103" s="154"/>
      <c r="H103" s="166"/>
    </row>
    <row r="104" spans="1:8" s="28" customFormat="1" ht="27" customHeight="1" x14ac:dyDescent="0.25">
      <c r="A104" s="32">
        <f>A42+0.1</f>
        <v>5.2999999999999989</v>
      </c>
      <c r="B104" s="20" t="s">
        <v>56</v>
      </c>
      <c r="C104" s="14"/>
      <c r="D104" s="15"/>
      <c r="E104" s="304"/>
      <c r="F104" s="17"/>
    </row>
    <row r="105" spans="1:8" s="140" customFormat="1" ht="12.75" x14ac:dyDescent="0.25">
      <c r="A105" s="21">
        <f>A104+0.001</f>
        <v>5.3009999999999993</v>
      </c>
      <c r="B105" s="158" t="s">
        <v>150</v>
      </c>
      <c r="C105" s="23"/>
      <c r="D105" s="24"/>
      <c r="E105" s="304"/>
      <c r="F105" s="138"/>
    </row>
    <row r="106" spans="1:8" s="140" customFormat="1" ht="24" x14ac:dyDescent="0.25">
      <c r="A106" s="88"/>
      <c r="B106" s="22" t="s">
        <v>151</v>
      </c>
      <c r="C106" s="23"/>
      <c r="D106" s="24"/>
      <c r="E106" s="304"/>
      <c r="F106" s="138"/>
    </row>
    <row r="107" spans="1:8" s="156" customFormat="1" ht="15" x14ac:dyDescent="0.2">
      <c r="A107" s="155"/>
      <c r="B107" s="141" t="s">
        <v>360</v>
      </c>
      <c r="C107" s="23" t="s">
        <v>25</v>
      </c>
      <c r="D107" s="24">
        <v>1</v>
      </c>
      <c r="E107" s="27"/>
      <c r="F107" s="17"/>
    </row>
    <row r="108" spans="1:8" s="140" customFormat="1" ht="12.75" x14ac:dyDescent="0.25">
      <c r="A108" s="21"/>
      <c r="B108" s="22"/>
      <c r="C108" s="23"/>
      <c r="D108" s="24"/>
      <c r="E108" s="304"/>
      <c r="F108" s="17"/>
    </row>
    <row r="109" spans="1:8" s="140" customFormat="1" ht="12.75" x14ac:dyDescent="0.25">
      <c r="A109" s="88"/>
      <c r="B109" s="22" t="s">
        <v>154</v>
      </c>
      <c r="C109" s="23" t="s">
        <v>25</v>
      </c>
      <c r="D109" s="24">
        <v>1</v>
      </c>
      <c r="E109" s="27"/>
      <c r="F109" s="17"/>
    </row>
    <row r="110" spans="1:8" s="140" customFormat="1" ht="12.75" x14ac:dyDescent="0.25">
      <c r="A110" s="170"/>
      <c r="B110" s="22"/>
      <c r="C110" s="23"/>
      <c r="D110" s="24"/>
      <c r="E110" s="304"/>
      <c r="F110" s="17"/>
    </row>
    <row r="111" spans="1:8" s="140" customFormat="1" ht="12.75" x14ac:dyDescent="0.25">
      <c r="A111" s="21">
        <f>A105+0.001</f>
        <v>5.3019999999999996</v>
      </c>
      <c r="B111" s="158" t="s">
        <v>57</v>
      </c>
      <c r="C111" s="23"/>
      <c r="D111" s="24"/>
      <c r="E111" s="304"/>
      <c r="F111" s="17"/>
    </row>
    <row r="112" spans="1:8" s="156" customFormat="1" ht="15" customHeight="1" x14ac:dyDescent="0.25">
      <c r="A112" s="88"/>
      <c r="B112" s="22" t="s">
        <v>155</v>
      </c>
      <c r="C112" s="23" t="s">
        <v>3</v>
      </c>
      <c r="D112" s="24">
        <v>1</v>
      </c>
      <c r="E112" s="27"/>
      <c r="F112" s="17"/>
    </row>
    <row r="113" spans="1:8" s="156" customFormat="1" ht="24" x14ac:dyDescent="0.25">
      <c r="A113" s="88"/>
      <c r="B113" s="22" t="s">
        <v>107</v>
      </c>
      <c r="C113" s="23" t="s">
        <v>25</v>
      </c>
      <c r="D113" s="24">
        <v>1</v>
      </c>
      <c r="E113" s="27"/>
      <c r="F113" s="17"/>
    </row>
    <row r="114" spans="1:8" s="156" customFormat="1" ht="15" x14ac:dyDescent="0.25">
      <c r="A114" s="88"/>
      <c r="B114" s="22" t="s">
        <v>108</v>
      </c>
      <c r="C114" s="23" t="s">
        <v>25</v>
      </c>
      <c r="D114" s="24">
        <v>1</v>
      </c>
      <c r="E114" s="27"/>
      <c r="F114" s="17"/>
    </row>
    <row r="115" spans="1:8" s="165" customFormat="1" ht="12.75" x14ac:dyDescent="0.25">
      <c r="A115" s="88"/>
      <c r="B115" s="22" t="s">
        <v>109</v>
      </c>
      <c r="C115" s="23" t="s">
        <v>25</v>
      </c>
      <c r="D115" s="24">
        <v>1</v>
      </c>
      <c r="E115" s="27"/>
      <c r="F115" s="17"/>
    </row>
    <row r="116" spans="1:8" s="165" customFormat="1" ht="12.75" x14ac:dyDescent="0.25">
      <c r="A116" s="88"/>
      <c r="B116" s="22" t="s">
        <v>58</v>
      </c>
      <c r="C116" s="23" t="s">
        <v>25</v>
      </c>
      <c r="D116" s="24">
        <v>3</v>
      </c>
      <c r="E116" s="27"/>
      <c r="F116" s="17"/>
    </row>
    <row r="117" spans="1:8" s="165" customFormat="1" ht="12.75" x14ac:dyDescent="0.25">
      <c r="A117" s="88"/>
      <c r="B117" s="22" t="s">
        <v>110</v>
      </c>
      <c r="C117" s="23" t="s">
        <v>3</v>
      </c>
      <c r="D117" s="24">
        <f>D86*2+D131</f>
        <v>3</v>
      </c>
      <c r="E117" s="27"/>
      <c r="F117" s="17"/>
    </row>
    <row r="118" spans="1:8" s="165" customFormat="1" ht="12.75" x14ac:dyDescent="0.25">
      <c r="A118" s="88"/>
      <c r="B118" s="22" t="s">
        <v>111</v>
      </c>
      <c r="C118" s="23" t="s">
        <v>3</v>
      </c>
      <c r="D118" s="24">
        <f>D117</f>
        <v>3</v>
      </c>
      <c r="E118" s="27"/>
      <c r="F118" s="17"/>
    </row>
    <row r="119" spans="1:8" s="165" customFormat="1" ht="12.75" x14ac:dyDescent="0.25">
      <c r="A119" s="88"/>
      <c r="B119" s="22" t="s">
        <v>112</v>
      </c>
      <c r="C119" s="23"/>
      <c r="D119" s="24"/>
      <c r="E119" s="304"/>
      <c r="F119" s="17"/>
    </row>
    <row r="120" spans="1:8" s="156" customFormat="1" ht="15" x14ac:dyDescent="0.25">
      <c r="A120" s="21"/>
      <c r="B120" s="141" t="s">
        <v>113</v>
      </c>
      <c r="C120" s="23" t="s">
        <v>3</v>
      </c>
      <c r="D120" s="24">
        <f>D117</f>
        <v>3</v>
      </c>
      <c r="E120" s="27"/>
      <c r="F120" s="17"/>
      <c r="H120" s="167"/>
    </row>
    <row r="121" spans="1:8" s="156" customFormat="1" ht="15" x14ac:dyDescent="0.25">
      <c r="A121" s="101"/>
      <c r="B121" s="22" t="s">
        <v>156</v>
      </c>
      <c r="C121" s="23" t="s">
        <v>3</v>
      </c>
      <c r="D121" s="24">
        <v>1</v>
      </c>
      <c r="E121" s="27"/>
      <c r="F121" s="17"/>
      <c r="H121" s="167"/>
    </row>
    <row r="122" spans="1:8" s="156" customFormat="1" ht="15" x14ac:dyDescent="0.25">
      <c r="A122" s="21"/>
      <c r="B122" s="22"/>
      <c r="C122" s="23"/>
      <c r="D122" s="24"/>
      <c r="E122" s="304"/>
      <c r="F122" s="17"/>
      <c r="H122" s="166"/>
    </row>
    <row r="123" spans="1:8" s="156" customFormat="1" ht="15" x14ac:dyDescent="0.25">
      <c r="A123" s="21">
        <f>A111+0.001</f>
        <v>5.3029999999999999</v>
      </c>
      <c r="B123" s="158" t="s">
        <v>114</v>
      </c>
      <c r="C123" s="23"/>
      <c r="D123" s="24"/>
      <c r="E123" s="304"/>
      <c r="F123" s="17"/>
      <c r="H123" s="167"/>
    </row>
    <row r="124" spans="1:8" s="156" customFormat="1" ht="15" x14ac:dyDescent="0.25">
      <c r="A124" s="88"/>
      <c r="B124" s="22" t="s">
        <v>115</v>
      </c>
      <c r="C124" s="23" t="s">
        <v>25</v>
      </c>
      <c r="D124" s="24">
        <v>1</v>
      </c>
      <c r="E124" s="27"/>
      <c r="F124" s="17"/>
      <c r="H124" s="166"/>
    </row>
    <row r="125" spans="1:8" s="156" customFormat="1" ht="24" x14ac:dyDescent="0.25">
      <c r="A125" s="88"/>
      <c r="B125" s="22" t="s">
        <v>116</v>
      </c>
      <c r="C125" s="23" t="s">
        <v>3</v>
      </c>
      <c r="D125" s="24">
        <v>3</v>
      </c>
      <c r="E125" s="27"/>
      <c r="F125" s="17"/>
      <c r="H125" s="166"/>
    </row>
    <row r="126" spans="1:8" s="156" customFormat="1" ht="15" x14ac:dyDescent="0.25">
      <c r="A126" s="101"/>
      <c r="B126" s="22" t="s">
        <v>117</v>
      </c>
      <c r="C126" s="23" t="s">
        <v>3</v>
      </c>
      <c r="D126" s="24">
        <v>1</v>
      </c>
      <c r="E126" s="27"/>
      <c r="F126" s="17"/>
      <c r="H126" s="167"/>
    </row>
    <row r="127" spans="1:8" s="156" customFormat="1" ht="15" x14ac:dyDescent="0.25">
      <c r="A127" s="101"/>
      <c r="B127" s="22" t="s">
        <v>158</v>
      </c>
      <c r="C127" s="23" t="s">
        <v>3</v>
      </c>
      <c r="D127" s="24">
        <v>1</v>
      </c>
      <c r="E127" s="27"/>
      <c r="F127" s="17"/>
      <c r="H127" s="167"/>
    </row>
    <row r="128" spans="1:8" s="156" customFormat="1" ht="15" x14ac:dyDescent="0.25">
      <c r="A128" s="101"/>
      <c r="B128" s="22" t="s">
        <v>318</v>
      </c>
      <c r="C128" s="23" t="s">
        <v>25</v>
      </c>
      <c r="D128" s="24">
        <v>1</v>
      </c>
      <c r="E128" s="27"/>
      <c r="F128" s="17"/>
      <c r="H128" s="166"/>
    </row>
    <row r="129" spans="1:8" s="156" customFormat="1" ht="15.75" thickBot="1" x14ac:dyDescent="0.3">
      <c r="A129" s="207"/>
      <c r="B129" s="160"/>
      <c r="C129" s="144"/>
      <c r="D129" s="145"/>
      <c r="E129" s="308"/>
      <c r="F129" s="44"/>
      <c r="H129" s="166"/>
    </row>
    <row r="130" spans="1:8" s="156" customFormat="1" ht="15.75" thickTop="1" x14ac:dyDescent="0.25">
      <c r="A130" s="174">
        <v>5.3049999999999997</v>
      </c>
      <c r="B130" s="136" t="s">
        <v>118</v>
      </c>
      <c r="C130" s="157"/>
      <c r="D130" s="163"/>
      <c r="E130" s="322"/>
      <c r="F130" s="93"/>
      <c r="H130" s="166"/>
    </row>
    <row r="131" spans="1:8" s="156" customFormat="1" ht="15" x14ac:dyDescent="0.25">
      <c r="A131" s="88"/>
      <c r="B131" s="22" t="s">
        <v>164</v>
      </c>
      <c r="C131" s="23" t="s">
        <v>3</v>
      </c>
      <c r="D131" s="24">
        <v>1</v>
      </c>
      <c r="E131" s="27"/>
      <c r="F131" s="17"/>
      <c r="H131" s="167"/>
    </row>
    <row r="132" spans="1:8" s="140" customFormat="1" ht="13.5" thickBot="1" x14ac:dyDescent="0.3">
      <c r="A132" s="21"/>
      <c r="B132" s="22"/>
      <c r="C132" s="23"/>
      <c r="D132" s="24"/>
      <c r="E132" s="304"/>
      <c r="F132" s="138"/>
    </row>
    <row r="133" spans="1:8" s="156" customFormat="1" ht="27" customHeight="1" thickTop="1" thickBot="1" x14ac:dyDescent="0.3">
      <c r="A133" s="175"/>
      <c r="B133" s="176"/>
      <c r="C133" s="440" t="str">
        <f>B104</f>
        <v>DESCRIPTION DES TRAVAUX COURANTS FAIBLES</v>
      </c>
      <c r="D133" s="441"/>
      <c r="E133" s="442"/>
      <c r="F133" s="310"/>
      <c r="H133" s="166"/>
    </row>
    <row r="134" spans="1:8" s="18" customFormat="1" ht="12.75" thickTop="1" x14ac:dyDescent="0.25">
      <c r="A134" s="269"/>
      <c r="B134" s="213"/>
      <c r="C134" s="218"/>
      <c r="D134" s="351"/>
      <c r="E134" s="220"/>
      <c r="F134" s="221"/>
    </row>
    <row r="135" spans="1:8" s="28" customFormat="1" ht="12.75" x14ac:dyDescent="0.25">
      <c r="A135" s="19">
        <v>5.4999999999999991</v>
      </c>
      <c r="B135" s="20" t="s">
        <v>120</v>
      </c>
      <c r="C135" s="14"/>
      <c r="D135" s="15"/>
      <c r="E135" s="16"/>
      <c r="F135" s="17"/>
    </row>
    <row r="136" spans="1:8" s="57" customFormat="1" ht="15" x14ac:dyDescent="0.25">
      <c r="A136" s="60">
        <v>5.5009999999999994</v>
      </c>
      <c r="B136" s="26" t="s">
        <v>121</v>
      </c>
      <c r="C136" s="14" t="s">
        <v>3</v>
      </c>
      <c r="D136" s="15">
        <v>1</v>
      </c>
      <c r="E136" s="27"/>
      <c r="F136" s="17"/>
    </row>
    <row r="137" spans="1:8" s="18" customFormat="1" x14ac:dyDescent="0.25">
      <c r="A137" s="60">
        <v>5.5030000000000001</v>
      </c>
      <c r="B137" s="26" t="s">
        <v>122</v>
      </c>
      <c r="C137" s="14" t="s">
        <v>3</v>
      </c>
      <c r="D137" s="15">
        <v>1</v>
      </c>
      <c r="E137" s="27"/>
      <c r="F137" s="17"/>
    </row>
    <row r="138" spans="1:8" s="57" customFormat="1" ht="15" x14ac:dyDescent="0.25">
      <c r="A138" s="60">
        <v>5.5070000000000014</v>
      </c>
      <c r="B138" s="26" t="s">
        <v>225</v>
      </c>
      <c r="C138" s="14" t="s">
        <v>3</v>
      </c>
      <c r="D138" s="15">
        <v>1</v>
      </c>
      <c r="E138" s="27"/>
      <c r="F138" s="17"/>
    </row>
    <row r="139" spans="1:8" s="18" customFormat="1" x14ac:dyDescent="0.25">
      <c r="A139" s="60">
        <v>5.5170000000000048</v>
      </c>
      <c r="B139" s="26" t="s">
        <v>124</v>
      </c>
      <c r="C139" s="14" t="s">
        <v>3</v>
      </c>
      <c r="D139" s="15">
        <v>1</v>
      </c>
      <c r="E139" s="27"/>
      <c r="F139" s="17"/>
    </row>
    <row r="140" spans="1:8" s="57" customFormat="1" ht="15.75" thickBot="1" x14ac:dyDescent="0.3">
      <c r="A140" s="60"/>
      <c r="B140" s="26"/>
      <c r="C140" s="14"/>
      <c r="D140" s="15"/>
      <c r="E140" s="16"/>
      <c r="F140" s="17"/>
      <c r="H140" s="58"/>
    </row>
    <row r="141" spans="1:8" s="18" customFormat="1" ht="23.25" customHeight="1" thickTop="1" thickBot="1" x14ac:dyDescent="0.3">
      <c r="A141" s="45"/>
      <c r="B141" s="46"/>
      <c r="C141" s="381" t="str">
        <f>+B135</f>
        <v>DESCRIPTION DES TRAVAUX SECURITE</v>
      </c>
      <c r="D141" s="382"/>
      <c r="E141" s="383"/>
      <c r="F141" s="47"/>
    </row>
    <row r="142" spans="1:8" ht="13.5" thickTop="1" thickBot="1" x14ac:dyDescent="0.3">
      <c r="A142" s="207" t="s">
        <v>10</v>
      </c>
      <c r="B142" s="294"/>
      <c r="C142" s="295"/>
      <c r="D142" s="296"/>
      <c r="E142" s="314"/>
      <c r="F142" s="361"/>
    </row>
    <row r="143" spans="1:8" ht="30" customHeight="1" thickTop="1" thickBot="1" x14ac:dyDescent="0.3">
      <c r="A143" s="428" t="s">
        <v>4</v>
      </c>
      <c r="B143" s="429"/>
      <c r="C143" s="429"/>
      <c r="D143" s="429"/>
      <c r="E143" s="430"/>
      <c r="F143" s="73"/>
    </row>
    <row r="144" spans="1:8" ht="15" customHeight="1" thickTop="1" x14ac:dyDescent="0.25">
      <c r="A144" s="195"/>
      <c r="E144" s="316"/>
      <c r="F144" s="139"/>
      <c r="H144" s="140"/>
    </row>
    <row r="145" spans="1:8" ht="12.75" x14ac:dyDescent="0.25">
      <c r="E145" s="316"/>
      <c r="F145" s="139"/>
      <c r="H145" s="140"/>
    </row>
    <row r="146" spans="1:8" s="18" customFormat="1" ht="12.75" x14ac:dyDescent="0.25">
      <c r="A146" s="2" t="s">
        <v>12</v>
      </c>
      <c r="B146" s="75"/>
      <c r="C146" s="76"/>
      <c r="D146" s="77"/>
      <c r="E146" s="316"/>
      <c r="F146" s="79"/>
      <c r="H146" s="28"/>
    </row>
    <row r="147" spans="1:8" ht="12.75" x14ac:dyDescent="0.25">
      <c r="E147" s="316"/>
      <c r="F147" s="139"/>
      <c r="H147" s="140"/>
    </row>
    <row r="148" spans="1:8" x14ac:dyDescent="0.25">
      <c r="E148" s="316"/>
      <c r="F148" s="139"/>
    </row>
    <row r="149" spans="1:8" x14ac:dyDescent="0.25">
      <c r="E149" s="316"/>
      <c r="F149" s="139"/>
    </row>
    <row r="150" spans="1:8" x14ac:dyDescent="0.25">
      <c r="E150" s="316"/>
      <c r="F150" s="139"/>
    </row>
    <row r="151" spans="1:8" x14ac:dyDescent="0.25">
      <c r="E151" s="316"/>
      <c r="F151" s="139"/>
    </row>
    <row r="152" spans="1:8" x14ac:dyDescent="0.25">
      <c r="E152" s="316"/>
      <c r="F152" s="139"/>
    </row>
    <row r="153" spans="1:8" x14ac:dyDescent="0.25">
      <c r="E153" s="316"/>
      <c r="F153" s="139"/>
    </row>
    <row r="154" spans="1:8" x14ac:dyDescent="0.25">
      <c r="E154" s="316"/>
      <c r="F154" s="139"/>
    </row>
    <row r="155" spans="1:8" x14ac:dyDescent="0.25">
      <c r="E155" s="316"/>
      <c r="F155" s="139"/>
    </row>
    <row r="156" spans="1:8" x14ac:dyDescent="0.25">
      <c r="E156" s="316"/>
      <c r="F156" s="139"/>
    </row>
    <row r="157" spans="1:8" x14ac:dyDescent="0.25">
      <c r="E157" s="316"/>
      <c r="F157" s="139"/>
    </row>
    <row r="158" spans="1:8" x14ac:dyDescent="0.25">
      <c r="E158" s="316"/>
      <c r="F158" s="139"/>
    </row>
    <row r="159" spans="1:8" x14ac:dyDescent="0.25">
      <c r="E159" s="316"/>
      <c r="F159" s="139"/>
    </row>
    <row r="160" spans="1:8" x14ac:dyDescent="0.25">
      <c r="E160" s="316"/>
      <c r="F160" s="139"/>
    </row>
    <row r="161" spans="5:6" x14ac:dyDescent="0.25">
      <c r="E161" s="316"/>
      <c r="F161" s="139"/>
    </row>
    <row r="162" spans="5:6" x14ac:dyDescent="0.25">
      <c r="E162" s="316"/>
      <c r="F162" s="139"/>
    </row>
    <row r="163" spans="5:6" x14ac:dyDescent="0.25">
      <c r="E163" s="316"/>
      <c r="F163" s="139"/>
    </row>
    <row r="164" spans="5:6" x14ac:dyDescent="0.25">
      <c r="E164" s="316"/>
      <c r="F164" s="139"/>
    </row>
    <row r="165" spans="5:6" x14ac:dyDescent="0.25">
      <c r="E165" s="316"/>
      <c r="F165" s="139"/>
    </row>
    <row r="166" spans="5:6" x14ac:dyDescent="0.25">
      <c r="E166" s="316"/>
      <c r="F166" s="139"/>
    </row>
    <row r="167" spans="5:6" x14ac:dyDescent="0.25">
      <c r="E167" s="316"/>
      <c r="F167" s="139"/>
    </row>
    <row r="168" spans="5:6" x14ac:dyDescent="0.25">
      <c r="E168" s="316"/>
      <c r="F168" s="139"/>
    </row>
    <row r="169" spans="5:6" x14ac:dyDescent="0.25">
      <c r="E169" s="316"/>
      <c r="F169" s="139"/>
    </row>
    <row r="170" spans="5:6" x14ac:dyDescent="0.25">
      <c r="E170" s="316"/>
      <c r="F170" s="139"/>
    </row>
    <row r="171" spans="5:6" x14ac:dyDescent="0.25">
      <c r="E171" s="316"/>
      <c r="F171" s="139"/>
    </row>
    <row r="172" spans="5:6" x14ac:dyDescent="0.25">
      <c r="E172" s="316"/>
      <c r="F172" s="139"/>
    </row>
    <row r="173" spans="5:6" x14ac:dyDescent="0.25">
      <c r="E173" s="316"/>
      <c r="F173" s="139"/>
    </row>
    <row r="174" spans="5:6" x14ac:dyDescent="0.25">
      <c r="E174" s="316"/>
      <c r="F174" s="139"/>
    </row>
    <row r="175" spans="5:6" x14ac:dyDescent="0.25">
      <c r="E175" s="316"/>
      <c r="F175" s="139"/>
    </row>
    <row r="176" spans="5:6" x14ac:dyDescent="0.25">
      <c r="F176" s="362"/>
    </row>
    <row r="177" spans="6:6" x14ac:dyDescent="0.25">
      <c r="F177" s="362"/>
    </row>
    <row r="178" spans="6:6" x14ac:dyDescent="0.25">
      <c r="F178" s="362"/>
    </row>
    <row r="179" spans="6:6" x14ac:dyDescent="0.25">
      <c r="F179" s="362"/>
    </row>
    <row r="180" spans="6:6" x14ac:dyDescent="0.25">
      <c r="F180" s="362"/>
    </row>
    <row r="181" spans="6:6" x14ac:dyDescent="0.25">
      <c r="F181" s="362"/>
    </row>
    <row r="182" spans="6:6" x14ac:dyDescent="0.25">
      <c r="F182" s="362"/>
    </row>
    <row r="183" spans="6:6" x14ac:dyDescent="0.25">
      <c r="F183" s="362"/>
    </row>
    <row r="184" spans="6:6" x14ac:dyDescent="0.25">
      <c r="F184" s="362"/>
    </row>
    <row r="185" spans="6:6" x14ac:dyDescent="0.25">
      <c r="F185" s="362"/>
    </row>
    <row r="186" spans="6:6" x14ac:dyDescent="0.25">
      <c r="F186" s="362"/>
    </row>
    <row r="187" spans="6:6" x14ac:dyDescent="0.25">
      <c r="F187" s="362"/>
    </row>
    <row r="188" spans="6:6" x14ac:dyDescent="0.25">
      <c r="F188" s="362"/>
    </row>
    <row r="189" spans="6:6" x14ac:dyDescent="0.25">
      <c r="F189" s="362"/>
    </row>
    <row r="190" spans="6:6" x14ac:dyDescent="0.25">
      <c r="F190" s="362"/>
    </row>
    <row r="191" spans="6:6" x14ac:dyDescent="0.25">
      <c r="F191" s="362"/>
    </row>
    <row r="192" spans="6:6" x14ac:dyDescent="0.25">
      <c r="F192" s="362"/>
    </row>
    <row r="193" spans="6:6" x14ac:dyDescent="0.25">
      <c r="F193" s="362"/>
    </row>
    <row r="194" spans="6:6" x14ac:dyDescent="0.25">
      <c r="F194" s="362"/>
    </row>
    <row r="195" spans="6:6" x14ac:dyDescent="0.25">
      <c r="F195" s="362"/>
    </row>
    <row r="196" spans="6:6" x14ac:dyDescent="0.25">
      <c r="F196" s="362"/>
    </row>
    <row r="197" spans="6:6" x14ac:dyDescent="0.25">
      <c r="F197" s="362"/>
    </row>
    <row r="198" spans="6:6" x14ac:dyDescent="0.25">
      <c r="F198" s="362"/>
    </row>
    <row r="199" spans="6:6" x14ac:dyDescent="0.25">
      <c r="F199" s="362"/>
    </row>
    <row r="200" spans="6:6" x14ac:dyDescent="0.25">
      <c r="F200" s="362"/>
    </row>
    <row r="201" spans="6:6" x14ac:dyDescent="0.25">
      <c r="F201" s="362"/>
    </row>
    <row r="202" spans="6:6" x14ac:dyDescent="0.25">
      <c r="F202" s="362"/>
    </row>
    <row r="203" spans="6:6" x14ac:dyDescent="0.25">
      <c r="F203" s="362"/>
    </row>
    <row r="204" spans="6:6" x14ac:dyDescent="0.25">
      <c r="F204" s="362"/>
    </row>
    <row r="205" spans="6:6" x14ac:dyDescent="0.25">
      <c r="F205" s="362"/>
    </row>
    <row r="206" spans="6:6" x14ac:dyDescent="0.25">
      <c r="F206" s="362"/>
    </row>
    <row r="207" spans="6:6" x14ac:dyDescent="0.25">
      <c r="F207" s="362"/>
    </row>
    <row r="208" spans="6:6" x14ac:dyDescent="0.25">
      <c r="F208" s="362"/>
    </row>
    <row r="209" spans="6:6" x14ac:dyDescent="0.25">
      <c r="F209" s="362"/>
    </row>
    <row r="210" spans="6:6" x14ac:dyDescent="0.25">
      <c r="F210" s="362"/>
    </row>
    <row r="211" spans="6:6" x14ac:dyDescent="0.25">
      <c r="F211" s="362"/>
    </row>
    <row r="212" spans="6:6" x14ac:dyDescent="0.25">
      <c r="F212" s="362"/>
    </row>
    <row r="213" spans="6:6" x14ac:dyDescent="0.25">
      <c r="F213" s="362"/>
    </row>
    <row r="214" spans="6:6" x14ac:dyDescent="0.25">
      <c r="F214" s="362"/>
    </row>
    <row r="215" spans="6:6" x14ac:dyDescent="0.25">
      <c r="F215" s="362"/>
    </row>
    <row r="216" spans="6:6" x14ac:dyDescent="0.25">
      <c r="F216" s="362"/>
    </row>
    <row r="217" spans="6:6" x14ac:dyDescent="0.25">
      <c r="F217" s="362"/>
    </row>
    <row r="218" spans="6:6" x14ac:dyDescent="0.25">
      <c r="F218" s="362"/>
    </row>
    <row r="219" spans="6:6" x14ac:dyDescent="0.25">
      <c r="F219" s="362"/>
    </row>
    <row r="220" spans="6:6" x14ac:dyDescent="0.25">
      <c r="F220" s="362"/>
    </row>
    <row r="221" spans="6:6" x14ac:dyDescent="0.25">
      <c r="F221" s="362"/>
    </row>
    <row r="222" spans="6:6" x14ac:dyDescent="0.25">
      <c r="F222" s="362"/>
    </row>
    <row r="223" spans="6:6" x14ac:dyDescent="0.25">
      <c r="F223" s="362"/>
    </row>
    <row r="224" spans="6:6" x14ac:dyDescent="0.25">
      <c r="F224" s="362"/>
    </row>
    <row r="225" spans="6:6" x14ac:dyDescent="0.25">
      <c r="F225" s="362"/>
    </row>
    <row r="226" spans="6:6" x14ac:dyDescent="0.25">
      <c r="F226" s="362"/>
    </row>
    <row r="227" spans="6:6" x14ac:dyDescent="0.25">
      <c r="F227" s="362"/>
    </row>
    <row r="228" spans="6:6" x14ac:dyDescent="0.25">
      <c r="F228" s="362"/>
    </row>
    <row r="229" spans="6:6" x14ac:dyDescent="0.25">
      <c r="F229" s="362"/>
    </row>
    <row r="230" spans="6:6" x14ac:dyDescent="0.25">
      <c r="F230" s="362"/>
    </row>
    <row r="231" spans="6:6" x14ac:dyDescent="0.25">
      <c r="F231" s="362"/>
    </row>
    <row r="232" spans="6:6" x14ac:dyDescent="0.25">
      <c r="F232" s="362"/>
    </row>
    <row r="233" spans="6:6" x14ac:dyDescent="0.25">
      <c r="F233" s="362"/>
    </row>
    <row r="234" spans="6:6" x14ac:dyDescent="0.25">
      <c r="F234" s="362"/>
    </row>
    <row r="235" spans="6:6" x14ac:dyDescent="0.25">
      <c r="F235" s="362"/>
    </row>
    <row r="236" spans="6:6" x14ac:dyDescent="0.25">
      <c r="F236" s="362"/>
    </row>
    <row r="237" spans="6:6" x14ac:dyDescent="0.25">
      <c r="F237" s="362"/>
    </row>
    <row r="238" spans="6:6" x14ac:dyDescent="0.25">
      <c r="F238" s="362"/>
    </row>
    <row r="239" spans="6:6" x14ac:dyDescent="0.25">
      <c r="F239" s="362"/>
    </row>
    <row r="240" spans="6:6" x14ac:dyDescent="0.25">
      <c r="F240" s="362"/>
    </row>
    <row r="241" spans="6:6" x14ac:dyDescent="0.25">
      <c r="F241" s="362"/>
    </row>
    <row r="242" spans="6:6" x14ac:dyDescent="0.25">
      <c r="F242" s="362"/>
    </row>
    <row r="243" spans="6:6" x14ac:dyDescent="0.25">
      <c r="F243" s="362"/>
    </row>
    <row r="244" spans="6:6" x14ac:dyDescent="0.25">
      <c r="F244" s="362"/>
    </row>
    <row r="245" spans="6:6" x14ac:dyDescent="0.25">
      <c r="F245" s="362"/>
    </row>
    <row r="246" spans="6:6" x14ac:dyDescent="0.25">
      <c r="F246" s="362"/>
    </row>
    <row r="247" spans="6:6" x14ac:dyDescent="0.25">
      <c r="F247" s="362"/>
    </row>
    <row r="248" spans="6:6" x14ac:dyDescent="0.25">
      <c r="F248" s="362"/>
    </row>
    <row r="249" spans="6:6" x14ac:dyDescent="0.25">
      <c r="F249" s="362"/>
    </row>
    <row r="250" spans="6:6" x14ac:dyDescent="0.25">
      <c r="F250" s="362"/>
    </row>
    <row r="251" spans="6:6" x14ac:dyDescent="0.25">
      <c r="F251" s="362"/>
    </row>
    <row r="252" spans="6:6" x14ac:dyDescent="0.25">
      <c r="F252" s="362"/>
    </row>
    <row r="253" spans="6:6" x14ac:dyDescent="0.25">
      <c r="F253" s="362"/>
    </row>
    <row r="254" spans="6:6" x14ac:dyDescent="0.25">
      <c r="F254" s="362"/>
    </row>
    <row r="255" spans="6:6" x14ac:dyDescent="0.25">
      <c r="F255" s="362"/>
    </row>
    <row r="256" spans="6:6" x14ac:dyDescent="0.25">
      <c r="F256" s="362"/>
    </row>
    <row r="257" spans="6:6" x14ac:dyDescent="0.25">
      <c r="F257" s="362"/>
    </row>
    <row r="258" spans="6:6" x14ac:dyDescent="0.25">
      <c r="F258" s="362"/>
    </row>
    <row r="259" spans="6:6" x14ac:dyDescent="0.25">
      <c r="F259" s="362"/>
    </row>
    <row r="260" spans="6:6" x14ac:dyDescent="0.25">
      <c r="F260" s="362"/>
    </row>
    <row r="261" spans="6:6" x14ac:dyDescent="0.25">
      <c r="F261" s="362"/>
    </row>
    <row r="262" spans="6:6" x14ac:dyDescent="0.25">
      <c r="F262" s="362"/>
    </row>
    <row r="263" spans="6:6" x14ac:dyDescent="0.25">
      <c r="F263" s="362"/>
    </row>
    <row r="264" spans="6:6" x14ac:dyDescent="0.25">
      <c r="F264" s="362"/>
    </row>
    <row r="265" spans="6:6" x14ac:dyDescent="0.25">
      <c r="F265" s="362"/>
    </row>
    <row r="266" spans="6:6" x14ac:dyDescent="0.25">
      <c r="F266" s="362"/>
    </row>
    <row r="267" spans="6:6" x14ac:dyDescent="0.25">
      <c r="F267" s="362"/>
    </row>
    <row r="268" spans="6:6" x14ac:dyDescent="0.25">
      <c r="F268" s="362"/>
    </row>
    <row r="269" spans="6:6" x14ac:dyDescent="0.25">
      <c r="F269" s="362"/>
    </row>
    <row r="270" spans="6:6" x14ac:dyDescent="0.25">
      <c r="F270" s="362"/>
    </row>
    <row r="271" spans="6:6" x14ac:dyDescent="0.25">
      <c r="F271" s="362"/>
    </row>
    <row r="272" spans="6:6" x14ac:dyDescent="0.25">
      <c r="F272" s="362"/>
    </row>
    <row r="273" spans="6:6" x14ac:dyDescent="0.25">
      <c r="F273" s="362"/>
    </row>
    <row r="274" spans="6:6" x14ac:dyDescent="0.25">
      <c r="F274" s="362"/>
    </row>
    <row r="275" spans="6:6" x14ac:dyDescent="0.25">
      <c r="F275" s="362"/>
    </row>
    <row r="276" spans="6:6" x14ac:dyDescent="0.25">
      <c r="F276" s="362"/>
    </row>
    <row r="277" spans="6:6" x14ac:dyDescent="0.25">
      <c r="F277" s="362"/>
    </row>
    <row r="278" spans="6:6" x14ac:dyDescent="0.25">
      <c r="F278" s="362"/>
    </row>
    <row r="279" spans="6:6" x14ac:dyDescent="0.25">
      <c r="F279" s="362"/>
    </row>
    <row r="280" spans="6:6" x14ac:dyDescent="0.25">
      <c r="F280" s="362"/>
    </row>
    <row r="281" spans="6:6" x14ac:dyDescent="0.25">
      <c r="F281" s="362"/>
    </row>
    <row r="282" spans="6:6" x14ac:dyDescent="0.25">
      <c r="F282" s="362"/>
    </row>
    <row r="283" spans="6:6" x14ac:dyDescent="0.25">
      <c r="F283" s="362"/>
    </row>
    <row r="284" spans="6:6" x14ac:dyDescent="0.25">
      <c r="F284" s="362"/>
    </row>
    <row r="285" spans="6:6" x14ac:dyDescent="0.25">
      <c r="F285" s="362"/>
    </row>
    <row r="286" spans="6:6" x14ac:dyDescent="0.25">
      <c r="F286" s="362"/>
    </row>
    <row r="287" spans="6:6" x14ac:dyDescent="0.25">
      <c r="F287" s="362"/>
    </row>
    <row r="288" spans="6:6" x14ac:dyDescent="0.25">
      <c r="F288" s="362"/>
    </row>
    <row r="289" spans="6:6" x14ac:dyDescent="0.25">
      <c r="F289" s="362"/>
    </row>
    <row r="290" spans="6:6" x14ac:dyDescent="0.25">
      <c r="F290" s="362"/>
    </row>
    <row r="291" spans="6:6" x14ac:dyDescent="0.25">
      <c r="F291" s="362"/>
    </row>
    <row r="292" spans="6:6" x14ac:dyDescent="0.25">
      <c r="F292" s="362"/>
    </row>
    <row r="293" spans="6:6" x14ac:dyDescent="0.25">
      <c r="F293" s="362"/>
    </row>
    <row r="294" spans="6:6" x14ac:dyDescent="0.25">
      <c r="F294" s="362"/>
    </row>
    <row r="295" spans="6:6" x14ac:dyDescent="0.25">
      <c r="F295" s="362"/>
    </row>
    <row r="296" spans="6:6" x14ac:dyDescent="0.25">
      <c r="F296" s="362"/>
    </row>
    <row r="297" spans="6:6" x14ac:dyDescent="0.25">
      <c r="F297" s="362"/>
    </row>
    <row r="298" spans="6:6" x14ac:dyDescent="0.25">
      <c r="F298" s="362"/>
    </row>
    <row r="299" spans="6:6" x14ac:dyDescent="0.25">
      <c r="F299" s="362"/>
    </row>
    <row r="300" spans="6:6" x14ac:dyDescent="0.25">
      <c r="F300" s="362"/>
    </row>
    <row r="301" spans="6:6" x14ac:dyDescent="0.25">
      <c r="F301" s="362"/>
    </row>
    <row r="302" spans="6:6" x14ac:dyDescent="0.25">
      <c r="F302" s="362"/>
    </row>
    <row r="303" spans="6:6" x14ac:dyDescent="0.25">
      <c r="F303" s="362"/>
    </row>
    <row r="304" spans="6:6" x14ac:dyDescent="0.25">
      <c r="F304" s="362"/>
    </row>
    <row r="305" spans="6:6" x14ac:dyDescent="0.25">
      <c r="F305" s="362"/>
    </row>
    <row r="306" spans="6:6" x14ac:dyDescent="0.25">
      <c r="F306" s="362"/>
    </row>
    <row r="307" spans="6:6" x14ac:dyDescent="0.25">
      <c r="F307" s="362"/>
    </row>
    <row r="308" spans="6:6" x14ac:dyDescent="0.25">
      <c r="F308" s="362"/>
    </row>
    <row r="309" spans="6:6" x14ac:dyDescent="0.25">
      <c r="F309" s="362"/>
    </row>
    <row r="310" spans="6:6" x14ac:dyDescent="0.25">
      <c r="F310" s="362"/>
    </row>
    <row r="311" spans="6:6" x14ac:dyDescent="0.25">
      <c r="F311" s="362"/>
    </row>
    <row r="312" spans="6:6" x14ac:dyDescent="0.25">
      <c r="F312" s="362"/>
    </row>
    <row r="313" spans="6:6" x14ac:dyDescent="0.25">
      <c r="F313" s="362"/>
    </row>
    <row r="314" spans="6:6" x14ac:dyDescent="0.25">
      <c r="F314" s="362"/>
    </row>
    <row r="315" spans="6:6" x14ac:dyDescent="0.25">
      <c r="F315" s="362"/>
    </row>
    <row r="316" spans="6:6" x14ac:dyDescent="0.25">
      <c r="F316" s="362"/>
    </row>
    <row r="317" spans="6:6" x14ac:dyDescent="0.25">
      <c r="F317" s="362"/>
    </row>
    <row r="318" spans="6:6" x14ac:dyDescent="0.25">
      <c r="F318" s="362"/>
    </row>
    <row r="319" spans="6:6" x14ac:dyDescent="0.25">
      <c r="F319" s="362"/>
    </row>
    <row r="320" spans="6:6" x14ac:dyDescent="0.25">
      <c r="F320" s="362"/>
    </row>
    <row r="321" spans="6:6" x14ac:dyDescent="0.25">
      <c r="F321" s="362"/>
    </row>
    <row r="322" spans="6:6" x14ac:dyDescent="0.25">
      <c r="F322" s="362"/>
    </row>
    <row r="323" spans="6:6" x14ac:dyDescent="0.25">
      <c r="F323" s="362"/>
    </row>
    <row r="324" spans="6:6" x14ac:dyDescent="0.25">
      <c r="F324" s="362"/>
    </row>
    <row r="325" spans="6:6" x14ac:dyDescent="0.25">
      <c r="F325" s="362"/>
    </row>
    <row r="326" spans="6:6" x14ac:dyDescent="0.25">
      <c r="F326" s="362"/>
    </row>
    <row r="327" spans="6:6" x14ac:dyDescent="0.25">
      <c r="F327" s="362"/>
    </row>
    <row r="328" spans="6:6" x14ac:dyDescent="0.25">
      <c r="F328" s="362"/>
    </row>
    <row r="329" spans="6:6" x14ac:dyDescent="0.25">
      <c r="F329" s="362"/>
    </row>
    <row r="330" spans="6:6" x14ac:dyDescent="0.25">
      <c r="F330" s="362"/>
    </row>
    <row r="331" spans="6:6" x14ac:dyDescent="0.25">
      <c r="F331" s="362"/>
    </row>
    <row r="332" spans="6:6" x14ac:dyDescent="0.25">
      <c r="F332" s="362"/>
    </row>
    <row r="333" spans="6:6" x14ac:dyDescent="0.25">
      <c r="F333" s="362"/>
    </row>
    <row r="334" spans="6:6" x14ac:dyDescent="0.25">
      <c r="F334" s="362"/>
    </row>
    <row r="335" spans="6:6" x14ac:dyDescent="0.25">
      <c r="F335" s="362"/>
    </row>
    <row r="336" spans="6:6" x14ac:dyDescent="0.25">
      <c r="F336" s="362"/>
    </row>
    <row r="337" spans="6:6" x14ac:dyDescent="0.25">
      <c r="F337" s="362"/>
    </row>
    <row r="338" spans="6:6" x14ac:dyDescent="0.25">
      <c r="F338" s="362"/>
    </row>
    <row r="339" spans="6:6" x14ac:dyDescent="0.25">
      <c r="F339" s="362"/>
    </row>
    <row r="340" spans="6:6" x14ac:dyDescent="0.25">
      <c r="F340" s="362"/>
    </row>
    <row r="341" spans="6:6" x14ac:dyDescent="0.25">
      <c r="F341" s="362"/>
    </row>
    <row r="342" spans="6:6" x14ac:dyDescent="0.25">
      <c r="F342" s="362"/>
    </row>
    <row r="343" spans="6:6" x14ac:dyDescent="0.25">
      <c r="F343" s="362"/>
    </row>
    <row r="344" spans="6:6" x14ac:dyDescent="0.25">
      <c r="F344" s="362"/>
    </row>
    <row r="345" spans="6:6" x14ac:dyDescent="0.25">
      <c r="F345" s="362"/>
    </row>
    <row r="346" spans="6:6" x14ac:dyDescent="0.25">
      <c r="F346" s="362"/>
    </row>
    <row r="347" spans="6:6" x14ac:dyDescent="0.25">
      <c r="F347" s="362"/>
    </row>
    <row r="348" spans="6:6" x14ac:dyDescent="0.25">
      <c r="F348" s="362"/>
    </row>
    <row r="349" spans="6:6" x14ac:dyDescent="0.25">
      <c r="F349" s="362"/>
    </row>
    <row r="350" spans="6:6" x14ac:dyDescent="0.25">
      <c r="F350" s="362"/>
    </row>
    <row r="351" spans="6:6" x14ac:dyDescent="0.25">
      <c r="F351" s="362"/>
    </row>
    <row r="352" spans="6:6" x14ac:dyDescent="0.25">
      <c r="F352" s="362"/>
    </row>
    <row r="353" spans="6:6" x14ac:dyDescent="0.25">
      <c r="F353" s="362"/>
    </row>
    <row r="354" spans="6:6" x14ac:dyDescent="0.25">
      <c r="F354" s="362"/>
    </row>
    <row r="355" spans="6:6" x14ac:dyDescent="0.25">
      <c r="F355" s="362"/>
    </row>
    <row r="356" spans="6:6" x14ac:dyDescent="0.25">
      <c r="F356" s="362"/>
    </row>
    <row r="357" spans="6:6" x14ac:dyDescent="0.25">
      <c r="F357" s="362"/>
    </row>
    <row r="358" spans="6:6" x14ac:dyDescent="0.25">
      <c r="F358" s="362"/>
    </row>
    <row r="359" spans="6:6" x14ac:dyDescent="0.25">
      <c r="F359" s="362"/>
    </row>
    <row r="360" spans="6:6" x14ac:dyDescent="0.25">
      <c r="F360" s="362"/>
    </row>
    <row r="361" spans="6:6" x14ac:dyDescent="0.25">
      <c r="F361" s="362"/>
    </row>
    <row r="362" spans="6:6" x14ac:dyDescent="0.25">
      <c r="F362" s="362"/>
    </row>
    <row r="363" spans="6:6" x14ac:dyDescent="0.25">
      <c r="F363" s="362"/>
    </row>
    <row r="364" spans="6:6" x14ac:dyDescent="0.25">
      <c r="F364" s="362"/>
    </row>
    <row r="365" spans="6:6" x14ac:dyDescent="0.25">
      <c r="F365" s="362"/>
    </row>
    <row r="366" spans="6:6" x14ac:dyDescent="0.25">
      <c r="F366" s="362"/>
    </row>
    <row r="367" spans="6:6" x14ac:dyDescent="0.25">
      <c r="F367" s="362"/>
    </row>
    <row r="368" spans="6:6" x14ac:dyDescent="0.25">
      <c r="F368" s="362"/>
    </row>
    <row r="369" spans="6:6" x14ac:dyDescent="0.25">
      <c r="F369" s="362"/>
    </row>
  </sheetData>
  <mergeCells count="12">
    <mergeCell ref="A143:E143"/>
    <mergeCell ref="A1:F1"/>
    <mergeCell ref="A2:F2"/>
    <mergeCell ref="A3:F3"/>
    <mergeCell ref="A4:F4"/>
    <mergeCell ref="E8:F8"/>
    <mergeCell ref="E9:F9"/>
    <mergeCell ref="C34:E34"/>
    <mergeCell ref="B36:B40"/>
    <mergeCell ref="C102:E102"/>
    <mergeCell ref="C133:E133"/>
    <mergeCell ref="C141:E141"/>
  </mergeCells>
  <conditionalFormatting sqref="E10 E12:E13">
    <cfRule type="cellIs" dxfId="32" priority="1" operator="equal">
      <formula>0</formula>
    </cfRule>
  </conditionalFormatting>
  <conditionalFormatting sqref="E44:E47">
    <cfRule type="cellIs" dxfId="31" priority="2" operator="equal">
      <formula>0</formula>
    </cfRule>
  </conditionalFormatting>
  <conditionalFormatting sqref="E51 E55 E57 E59 E61 E63 E65 E69 E73:E74 E76:E78 E82:E84 E86 E88:E89">
    <cfRule type="cellIs" dxfId="30" priority="3" operator="equal">
      <formula>0</formula>
    </cfRule>
  </conditionalFormatting>
  <conditionalFormatting sqref="E92:E96 E99:E100">
    <cfRule type="cellIs" dxfId="29" priority="4" operator="equal">
      <formula>0</formula>
    </cfRule>
  </conditionalFormatting>
  <conditionalFormatting sqref="E107 E109 E112:E118 E120:E121 E124:E128">
    <cfRule type="cellIs" dxfId="28" priority="5" operator="equal">
      <formula>0</formula>
    </cfRule>
  </conditionalFormatting>
  <conditionalFormatting sqref="E131">
    <cfRule type="cellIs" dxfId="27" priority="6" operator="equal">
      <formula>0</formula>
    </cfRule>
  </conditionalFormatting>
  <conditionalFormatting sqref="E136:E139">
    <cfRule type="cellIs" dxfId="26" priority="7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5" fitToHeight="0" orientation="portrait" r:id="rId1"/>
  <headerFooter>
    <oddFooter>&amp;L&amp;"Arial,Normal"&amp;5DPGF - LOT 05: CF-Cf-ALARME INCENDIE-SECURITE &amp;C&amp;"Arial,Normal"&amp;5- MMW ARCHITECTURE - ARCHIFALE - SIGMA INGENIERIE - STRUCTURE CONCEPT - INGENC - GEOME - ES2  -&amp;R&amp;"Arial,Normal"&amp;5LYCEE DE WALLIS ET FUTUNA - Page &amp;P/&amp;N</oddFooter>
  </headerFooter>
  <rowBreaks count="3" manualBreakCount="3">
    <brk id="48" max="5" man="1"/>
    <brk id="90" max="5" man="1"/>
    <brk id="129" max="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36CC5-40B9-43CC-9A01-B5A49E7C0133}">
  <sheetPr>
    <pageSetUpPr fitToPage="1"/>
  </sheetPr>
  <dimension ref="A1:H303"/>
  <sheetViews>
    <sheetView topLeftCell="A58" zoomScale="110" zoomScaleNormal="110" zoomScaleSheetLayoutView="115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3.28515625" style="317" customWidth="1"/>
    <col min="6" max="6" width="17.7109375" style="363" customWidth="1"/>
    <col min="7" max="7" width="3.7109375" style="139" customWidth="1"/>
    <col min="8" max="216" width="11.42578125" style="139"/>
    <col min="217" max="217" width="10.7109375" style="139" customWidth="1"/>
    <col min="218" max="218" width="50.7109375" style="139" customWidth="1"/>
    <col min="219" max="219" width="5.7109375" style="139" customWidth="1"/>
    <col min="220" max="220" width="8.7109375" style="139" customWidth="1"/>
    <col min="221" max="221" width="10.7109375" style="139" customWidth="1"/>
    <col min="222" max="222" width="13.7109375" style="139" customWidth="1"/>
    <col min="223" max="223" width="3.7109375" style="139" customWidth="1"/>
    <col min="224" max="472" width="11.42578125" style="139"/>
    <col min="473" max="473" width="10.7109375" style="139" customWidth="1"/>
    <col min="474" max="474" width="50.7109375" style="139" customWidth="1"/>
    <col min="475" max="475" width="5.7109375" style="139" customWidth="1"/>
    <col min="476" max="476" width="8.7109375" style="139" customWidth="1"/>
    <col min="477" max="477" width="10.7109375" style="139" customWidth="1"/>
    <col min="478" max="478" width="13.7109375" style="139" customWidth="1"/>
    <col min="479" max="479" width="3.7109375" style="139" customWidth="1"/>
    <col min="480" max="728" width="11.42578125" style="139"/>
    <col min="729" max="729" width="10.7109375" style="139" customWidth="1"/>
    <col min="730" max="730" width="50.7109375" style="139" customWidth="1"/>
    <col min="731" max="731" width="5.7109375" style="139" customWidth="1"/>
    <col min="732" max="732" width="8.7109375" style="139" customWidth="1"/>
    <col min="733" max="733" width="10.7109375" style="139" customWidth="1"/>
    <col min="734" max="734" width="13.7109375" style="139" customWidth="1"/>
    <col min="735" max="735" width="3.7109375" style="139" customWidth="1"/>
    <col min="736" max="984" width="11.42578125" style="139"/>
    <col min="985" max="985" width="10.7109375" style="139" customWidth="1"/>
    <col min="986" max="986" width="50.7109375" style="139" customWidth="1"/>
    <col min="987" max="987" width="5.7109375" style="139" customWidth="1"/>
    <col min="988" max="988" width="8.7109375" style="139" customWidth="1"/>
    <col min="989" max="989" width="10.7109375" style="139" customWidth="1"/>
    <col min="990" max="990" width="13.7109375" style="139" customWidth="1"/>
    <col min="991" max="991" width="3.7109375" style="139" customWidth="1"/>
    <col min="992" max="1240" width="11.42578125" style="139"/>
    <col min="1241" max="1241" width="10.7109375" style="139" customWidth="1"/>
    <col min="1242" max="1242" width="50.7109375" style="139" customWidth="1"/>
    <col min="1243" max="1243" width="5.7109375" style="139" customWidth="1"/>
    <col min="1244" max="1244" width="8.7109375" style="139" customWidth="1"/>
    <col min="1245" max="1245" width="10.7109375" style="139" customWidth="1"/>
    <col min="1246" max="1246" width="13.7109375" style="139" customWidth="1"/>
    <col min="1247" max="1247" width="3.7109375" style="139" customWidth="1"/>
    <col min="1248" max="1496" width="11.42578125" style="139"/>
    <col min="1497" max="1497" width="10.7109375" style="139" customWidth="1"/>
    <col min="1498" max="1498" width="50.7109375" style="139" customWidth="1"/>
    <col min="1499" max="1499" width="5.7109375" style="139" customWidth="1"/>
    <col min="1500" max="1500" width="8.7109375" style="139" customWidth="1"/>
    <col min="1501" max="1501" width="10.7109375" style="139" customWidth="1"/>
    <col min="1502" max="1502" width="13.7109375" style="139" customWidth="1"/>
    <col min="1503" max="1503" width="3.7109375" style="139" customWidth="1"/>
    <col min="1504" max="1752" width="11.42578125" style="139"/>
    <col min="1753" max="1753" width="10.7109375" style="139" customWidth="1"/>
    <col min="1754" max="1754" width="50.7109375" style="139" customWidth="1"/>
    <col min="1755" max="1755" width="5.7109375" style="139" customWidth="1"/>
    <col min="1756" max="1756" width="8.7109375" style="139" customWidth="1"/>
    <col min="1757" max="1757" width="10.7109375" style="139" customWidth="1"/>
    <col min="1758" max="1758" width="13.7109375" style="139" customWidth="1"/>
    <col min="1759" max="1759" width="3.7109375" style="139" customWidth="1"/>
    <col min="1760" max="2008" width="11.42578125" style="139"/>
    <col min="2009" max="2009" width="10.7109375" style="139" customWidth="1"/>
    <col min="2010" max="2010" width="50.7109375" style="139" customWidth="1"/>
    <col min="2011" max="2011" width="5.7109375" style="139" customWidth="1"/>
    <col min="2012" max="2012" width="8.7109375" style="139" customWidth="1"/>
    <col min="2013" max="2013" width="10.7109375" style="139" customWidth="1"/>
    <col min="2014" max="2014" width="13.7109375" style="139" customWidth="1"/>
    <col min="2015" max="2015" width="3.7109375" style="139" customWidth="1"/>
    <col min="2016" max="2264" width="11.42578125" style="139"/>
    <col min="2265" max="2265" width="10.7109375" style="139" customWidth="1"/>
    <col min="2266" max="2266" width="50.7109375" style="139" customWidth="1"/>
    <col min="2267" max="2267" width="5.7109375" style="139" customWidth="1"/>
    <col min="2268" max="2268" width="8.7109375" style="139" customWidth="1"/>
    <col min="2269" max="2269" width="10.7109375" style="139" customWidth="1"/>
    <col min="2270" max="2270" width="13.7109375" style="139" customWidth="1"/>
    <col min="2271" max="2271" width="3.7109375" style="139" customWidth="1"/>
    <col min="2272" max="2520" width="11.42578125" style="139"/>
    <col min="2521" max="2521" width="10.7109375" style="139" customWidth="1"/>
    <col min="2522" max="2522" width="50.7109375" style="139" customWidth="1"/>
    <col min="2523" max="2523" width="5.7109375" style="139" customWidth="1"/>
    <col min="2524" max="2524" width="8.7109375" style="139" customWidth="1"/>
    <col min="2525" max="2525" width="10.7109375" style="139" customWidth="1"/>
    <col min="2526" max="2526" width="13.7109375" style="139" customWidth="1"/>
    <col min="2527" max="2527" width="3.7109375" style="139" customWidth="1"/>
    <col min="2528" max="2776" width="11.42578125" style="139"/>
    <col min="2777" max="2777" width="10.7109375" style="139" customWidth="1"/>
    <col min="2778" max="2778" width="50.7109375" style="139" customWidth="1"/>
    <col min="2779" max="2779" width="5.7109375" style="139" customWidth="1"/>
    <col min="2780" max="2780" width="8.7109375" style="139" customWidth="1"/>
    <col min="2781" max="2781" width="10.7109375" style="139" customWidth="1"/>
    <col min="2782" max="2782" width="13.7109375" style="139" customWidth="1"/>
    <col min="2783" max="2783" width="3.7109375" style="139" customWidth="1"/>
    <col min="2784" max="3032" width="11.42578125" style="139"/>
    <col min="3033" max="3033" width="10.7109375" style="139" customWidth="1"/>
    <col min="3034" max="3034" width="50.7109375" style="139" customWidth="1"/>
    <col min="3035" max="3035" width="5.7109375" style="139" customWidth="1"/>
    <col min="3036" max="3036" width="8.7109375" style="139" customWidth="1"/>
    <col min="3037" max="3037" width="10.7109375" style="139" customWidth="1"/>
    <col min="3038" max="3038" width="13.7109375" style="139" customWidth="1"/>
    <col min="3039" max="3039" width="3.7109375" style="139" customWidth="1"/>
    <col min="3040" max="3288" width="11.42578125" style="139"/>
    <col min="3289" max="3289" width="10.7109375" style="139" customWidth="1"/>
    <col min="3290" max="3290" width="50.7109375" style="139" customWidth="1"/>
    <col min="3291" max="3291" width="5.7109375" style="139" customWidth="1"/>
    <col min="3292" max="3292" width="8.7109375" style="139" customWidth="1"/>
    <col min="3293" max="3293" width="10.7109375" style="139" customWidth="1"/>
    <col min="3294" max="3294" width="13.7109375" style="139" customWidth="1"/>
    <col min="3295" max="3295" width="3.7109375" style="139" customWidth="1"/>
    <col min="3296" max="3544" width="11.42578125" style="139"/>
    <col min="3545" max="3545" width="10.7109375" style="139" customWidth="1"/>
    <col min="3546" max="3546" width="50.7109375" style="139" customWidth="1"/>
    <col min="3547" max="3547" width="5.7109375" style="139" customWidth="1"/>
    <col min="3548" max="3548" width="8.7109375" style="139" customWidth="1"/>
    <col min="3549" max="3549" width="10.7109375" style="139" customWidth="1"/>
    <col min="3550" max="3550" width="13.7109375" style="139" customWidth="1"/>
    <col min="3551" max="3551" width="3.7109375" style="139" customWidth="1"/>
    <col min="3552" max="3800" width="11.42578125" style="139"/>
    <col min="3801" max="3801" width="10.7109375" style="139" customWidth="1"/>
    <col min="3802" max="3802" width="50.7109375" style="139" customWidth="1"/>
    <col min="3803" max="3803" width="5.7109375" style="139" customWidth="1"/>
    <col min="3804" max="3804" width="8.7109375" style="139" customWidth="1"/>
    <col min="3805" max="3805" width="10.7109375" style="139" customWidth="1"/>
    <col min="3806" max="3806" width="13.7109375" style="139" customWidth="1"/>
    <col min="3807" max="3807" width="3.7109375" style="139" customWidth="1"/>
    <col min="3808" max="4056" width="11.42578125" style="139"/>
    <col min="4057" max="4057" width="10.7109375" style="139" customWidth="1"/>
    <col min="4058" max="4058" width="50.7109375" style="139" customWidth="1"/>
    <col min="4059" max="4059" width="5.7109375" style="139" customWidth="1"/>
    <col min="4060" max="4060" width="8.7109375" style="139" customWidth="1"/>
    <col min="4061" max="4061" width="10.7109375" style="139" customWidth="1"/>
    <col min="4062" max="4062" width="13.7109375" style="139" customWidth="1"/>
    <col min="4063" max="4063" width="3.7109375" style="139" customWidth="1"/>
    <col min="4064" max="4312" width="11.42578125" style="139"/>
    <col min="4313" max="4313" width="10.7109375" style="139" customWidth="1"/>
    <col min="4314" max="4314" width="50.7109375" style="139" customWidth="1"/>
    <col min="4315" max="4315" width="5.7109375" style="139" customWidth="1"/>
    <col min="4316" max="4316" width="8.7109375" style="139" customWidth="1"/>
    <col min="4317" max="4317" width="10.7109375" style="139" customWidth="1"/>
    <col min="4318" max="4318" width="13.7109375" style="139" customWidth="1"/>
    <col min="4319" max="4319" width="3.7109375" style="139" customWidth="1"/>
    <col min="4320" max="4568" width="11.42578125" style="139"/>
    <col min="4569" max="4569" width="10.7109375" style="139" customWidth="1"/>
    <col min="4570" max="4570" width="50.7109375" style="139" customWidth="1"/>
    <col min="4571" max="4571" width="5.7109375" style="139" customWidth="1"/>
    <col min="4572" max="4572" width="8.7109375" style="139" customWidth="1"/>
    <col min="4573" max="4573" width="10.7109375" style="139" customWidth="1"/>
    <col min="4574" max="4574" width="13.7109375" style="139" customWidth="1"/>
    <col min="4575" max="4575" width="3.7109375" style="139" customWidth="1"/>
    <col min="4576" max="4824" width="11.42578125" style="139"/>
    <col min="4825" max="4825" width="10.7109375" style="139" customWidth="1"/>
    <col min="4826" max="4826" width="50.7109375" style="139" customWidth="1"/>
    <col min="4827" max="4827" width="5.7109375" style="139" customWidth="1"/>
    <col min="4828" max="4828" width="8.7109375" style="139" customWidth="1"/>
    <col min="4829" max="4829" width="10.7109375" style="139" customWidth="1"/>
    <col min="4830" max="4830" width="13.7109375" style="139" customWidth="1"/>
    <col min="4831" max="4831" width="3.7109375" style="139" customWidth="1"/>
    <col min="4832" max="5080" width="11.42578125" style="139"/>
    <col min="5081" max="5081" width="10.7109375" style="139" customWidth="1"/>
    <col min="5082" max="5082" width="50.7109375" style="139" customWidth="1"/>
    <col min="5083" max="5083" width="5.7109375" style="139" customWidth="1"/>
    <col min="5084" max="5084" width="8.7109375" style="139" customWidth="1"/>
    <col min="5085" max="5085" width="10.7109375" style="139" customWidth="1"/>
    <col min="5086" max="5086" width="13.7109375" style="139" customWidth="1"/>
    <col min="5087" max="5087" width="3.7109375" style="139" customWidth="1"/>
    <col min="5088" max="5336" width="11.42578125" style="139"/>
    <col min="5337" max="5337" width="10.7109375" style="139" customWidth="1"/>
    <col min="5338" max="5338" width="50.7109375" style="139" customWidth="1"/>
    <col min="5339" max="5339" width="5.7109375" style="139" customWidth="1"/>
    <col min="5340" max="5340" width="8.7109375" style="139" customWidth="1"/>
    <col min="5341" max="5341" width="10.7109375" style="139" customWidth="1"/>
    <col min="5342" max="5342" width="13.7109375" style="139" customWidth="1"/>
    <col min="5343" max="5343" width="3.7109375" style="139" customWidth="1"/>
    <col min="5344" max="5592" width="11.42578125" style="139"/>
    <col min="5593" max="5593" width="10.7109375" style="139" customWidth="1"/>
    <col min="5594" max="5594" width="50.7109375" style="139" customWidth="1"/>
    <col min="5595" max="5595" width="5.7109375" style="139" customWidth="1"/>
    <col min="5596" max="5596" width="8.7109375" style="139" customWidth="1"/>
    <col min="5597" max="5597" width="10.7109375" style="139" customWidth="1"/>
    <col min="5598" max="5598" width="13.7109375" style="139" customWidth="1"/>
    <col min="5599" max="5599" width="3.7109375" style="139" customWidth="1"/>
    <col min="5600" max="5848" width="11.42578125" style="139"/>
    <col min="5849" max="5849" width="10.7109375" style="139" customWidth="1"/>
    <col min="5850" max="5850" width="50.7109375" style="139" customWidth="1"/>
    <col min="5851" max="5851" width="5.7109375" style="139" customWidth="1"/>
    <col min="5852" max="5852" width="8.7109375" style="139" customWidth="1"/>
    <col min="5853" max="5853" width="10.7109375" style="139" customWidth="1"/>
    <col min="5854" max="5854" width="13.7109375" style="139" customWidth="1"/>
    <col min="5855" max="5855" width="3.7109375" style="139" customWidth="1"/>
    <col min="5856" max="6104" width="11.42578125" style="139"/>
    <col min="6105" max="6105" width="10.7109375" style="139" customWidth="1"/>
    <col min="6106" max="6106" width="50.7109375" style="139" customWidth="1"/>
    <col min="6107" max="6107" width="5.7109375" style="139" customWidth="1"/>
    <col min="6108" max="6108" width="8.7109375" style="139" customWidth="1"/>
    <col min="6109" max="6109" width="10.7109375" style="139" customWidth="1"/>
    <col min="6110" max="6110" width="13.7109375" style="139" customWidth="1"/>
    <col min="6111" max="6111" width="3.7109375" style="139" customWidth="1"/>
    <col min="6112" max="6360" width="11.42578125" style="139"/>
    <col min="6361" max="6361" width="10.7109375" style="139" customWidth="1"/>
    <col min="6362" max="6362" width="50.7109375" style="139" customWidth="1"/>
    <col min="6363" max="6363" width="5.7109375" style="139" customWidth="1"/>
    <col min="6364" max="6364" width="8.7109375" style="139" customWidth="1"/>
    <col min="6365" max="6365" width="10.7109375" style="139" customWidth="1"/>
    <col min="6366" max="6366" width="13.7109375" style="139" customWidth="1"/>
    <col min="6367" max="6367" width="3.7109375" style="139" customWidth="1"/>
    <col min="6368" max="6616" width="11.42578125" style="139"/>
    <col min="6617" max="6617" width="10.7109375" style="139" customWidth="1"/>
    <col min="6618" max="6618" width="50.7109375" style="139" customWidth="1"/>
    <col min="6619" max="6619" width="5.7109375" style="139" customWidth="1"/>
    <col min="6620" max="6620" width="8.7109375" style="139" customWidth="1"/>
    <col min="6621" max="6621" width="10.7109375" style="139" customWidth="1"/>
    <col min="6622" max="6622" width="13.7109375" style="139" customWidth="1"/>
    <col min="6623" max="6623" width="3.7109375" style="139" customWidth="1"/>
    <col min="6624" max="6872" width="11.42578125" style="139"/>
    <col min="6873" max="6873" width="10.7109375" style="139" customWidth="1"/>
    <col min="6874" max="6874" width="50.7109375" style="139" customWidth="1"/>
    <col min="6875" max="6875" width="5.7109375" style="139" customWidth="1"/>
    <col min="6876" max="6876" width="8.7109375" style="139" customWidth="1"/>
    <col min="6877" max="6877" width="10.7109375" style="139" customWidth="1"/>
    <col min="6878" max="6878" width="13.7109375" style="139" customWidth="1"/>
    <col min="6879" max="6879" width="3.7109375" style="139" customWidth="1"/>
    <col min="6880" max="7128" width="11.42578125" style="139"/>
    <col min="7129" max="7129" width="10.7109375" style="139" customWidth="1"/>
    <col min="7130" max="7130" width="50.7109375" style="139" customWidth="1"/>
    <col min="7131" max="7131" width="5.7109375" style="139" customWidth="1"/>
    <col min="7132" max="7132" width="8.7109375" style="139" customWidth="1"/>
    <col min="7133" max="7133" width="10.7109375" style="139" customWidth="1"/>
    <col min="7134" max="7134" width="13.7109375" style="139" customWidth="1"/>
    <col min="7135" max="7135" width="3.7109375" style="139" customWidth="1"/>
    <col min="7136" max="7384" width="11.42578125" style="139"/>
    <col min="7385" max="7385" width="10.7109375" style="139" customWidth="1"/>
    <col min="7386" max="7386" width="50.7109375" style="139" customWidth="1"/>
    <col min="7387" max="7387" width="5.7109375" style="139" customWidth="1"/>
    <col min="7388" max="7388" width="8.7109375" style="139" customWidth="1"/>
    <col min="7389" max="7389" width="10.7109375" style="139" customWidth="1"/>
    <col min="7390" max="7390" width="13.7109375" style="139" customWidth="1"/>
    <col min="7391" max="7391" width="3.7109375" style="139" customWidth="1"/>
    <col min="7392" max="7640" width="11.42578125" style="139"/>
    <col min="7641" max="7641" width="10.7109375" style="139" customWidth="1"/>
    <col min="7642" max="7642" width="50.7109375" style="139" customWidth="1"/>
    <col min="7643" max="7643" width="5.7109375" style="139" customWidth="1"/>
    <col min="7644" max="7644" width="8.7109375" style="139" customWidth="1"/>
    <col min="7645" max="7645" width="10.7109375" style="139" customWidth="1"/>
    <col min="7646" max="7646" width="13.7109375" style="139" customWidth="1"/>
    <col min="7647" max="7647" width="3.7109375" style="139" customWidth="1"/>
    <col min="7648" max="7896" width="11.42578125" style="139"/>
    <col min="7897" max="7897" width="10.7109375" style="139" customWidth="1"/>
    <col min="7898" max="7898" width="50.7109375" style="139" customWidth="1"/>
    <col min="7899" max="7899" width="5.7109375" style="139" customWidth="1"/>
    <col min="7900" max="7900" width="8.7109375" style="139" customWidth="1"/>
    <col min="7901" max="7901" width="10.7109375" style="139" customWidth="1"/>
    <col min="7902" max="7902" width="13.7109375" style="139" customWidth="1"/>
    <col min="7903" max="7903" width="3.7109375" style="139" customWidth="1"/>
    <col min="7904" max="8152" width="11.42578125" style="139"/>
    <col min="8153" max="8153" width="10.7109375" style="139" customWidth="1"/>
    <col min="8154" max="8154" width="50.7109375" style="139" customWidth="1"/>
    <col min="8155" max="8155" width="5.7109375" style="139" customWidth="1"/>
    <col min="8156" max="8156" width="8.7109375" style="139" customWidth="1"/>
    <col min="8157" max="8157" width="10.7109375" style="139" customWidth="1"/>
    <col min="8158" max="8158" width="13.7109375" style="139" customWidth="1"/>
    <col min="8159" max="8159" width="3.7109375" style="139" customWidth="1"/>
    <col min="8160" max="8408" width="11.42578125" style="139"/>
    <col min="8409" max="8409" width="10.7109375" style="139" customWidth="1"/>
    <col min="8410" max="8410" width="50.7109375" style="139" customWidth="1"/>
    <col min="8411" max="8411" width="5.7109375" style="139" customWidth="1"/>
    <col min="8412" max="8412" width="8.7109375" style="139" customWidth="1"/>
    <col min="8413" max="8413" width="10.7109375" style="139" customWidth="1"/>
    <col min="8414" max="8414" width="13.7109375" style="139" customWidth="1"/>
    <col min="8415" max="8415" width="3.7109375" style="139" customWidth="1"/>
    <col min="8416" max="8664" width="11.42578125" style="139"/>
    <col min="8665" max="8665" width="10.7109375" style="139" customWidth="1"/>
    <col min="8666" max="8666" width="50.7109375" style="139" customWidth="1"/>
    <col min="8667" max="8667" width="5.7109375" style="139" customWidth="1"/>
    <col min="8668" max="8668" width="8.7109375" style="139" customWidth="1"/>
    <col min="8669" max="8669" width="10.7109375" style="139" customWidth="1"/>
    <col min="8670" max="8670" width="13.7109375" style="139" customWidth="1"/>
    <col min="8671" max="8671" width="3.7109375" style="139" customWidth="1"/>
    <col min="8672" max="8920" width="11.42578125" style="139"/>
    <col min="8921" max="8921" width="10.7109375" style="139" customWidth="1"/>
    <col min="8922" max="8922" width="50.7109375" style="139" customWidth="1"/>
    <col min="8923" max="8923" width="5.7109375" style="139" customWidth="1"/>
    <col min="8924" max="8924" width="8.7109375" style="139" customWidth="1"/>
    <col min="8925" max="8925" width="10.7109375" style="139" customWidth="1"/>
    <col min="8926" max="8926" width="13.7109375" style="139" customWidth="1"/>
    <col min="8927" max="8927" width="3.7109375" style="139" customWidth="1"/>
    <col min="8928" max="9176" width="11.42578125" style="139"/>
    <col min="9177" max="9177" width="10.7109375" style="139" customWidth="1"/>
    <col min="9178" max="9178" width="50.7109375" style="139" customWidth="1"/>
    <col min="9179" max="9179" width="5.7109375" style="139" customWidth="1"/>
    <col min="9180" max="9180" width="8.7109375" style="139" customWidth="1"/>
    <col min="9181" max="9181" width="10.7109375" style="139" customWidth="1"/>
    <col min="9182" max="9182" width="13.7109375" style="139" customWidth="1"/>
    <col min="9183" max="9183" width="3.7109375" style="139" customWidth="1"/>
    <col min="9184" max="9432" width="11.42578125" style="139"/>
    <col min="9433" max="9433" width="10.7109375" style="139" customWidth="1"/>
    <col min="9434" max="9434" width="50.7109375" style="139" customWidth="1"/>
    <col min="9435" max="9435" width="5.7109375" style="139" customWidth="1"/>
    <col min="9436" max="9436" width="8.7109375" style="139" customWidth="1"/>
    <col min="9437" max="9437" width="10.7109375" style="139" customWidth="1"/>
    <col min="9438" max="9438" width="13.7109375" style="139" customWidth="1"/>
    <col min="9439" max="9439" width="3.7109375" style="139" customWidth="1"/>
    <col min="9440" max="9688" width="11.42578125" style="139"/>
    <col min="9689" max="9689" width="10.7109375" style="139" customWidth="1"/>
    <col min="9690" max="9690" width="50.7109375" style="139" customWidth="1"/>
    <col min="9691" max="9691" width="5.7109375" style="139" customWidth="1"/>
    <col min="9692" max="9692" width="8.7109375" style="139" customWidth="1"/>
    <col min="9693" max="9693" width="10.7109375" style="139" customWidth="1"/>
    <col min="9694" max="9694" width="13.7109375" style="139" customWidth="1"/>
    <col min="9695" max="9695" width="3.7109375" style="139" customWidth="1"/>
    <col min="9696" max="9944" width="11.42578125" style="139"/>
    <col min="9945" max="9945" width="10.7109375" style="139" customWidth="1"/>
    <col min="9946" max="9946" width="50.7109375" style="139" customWidth="1"/>
    <col min="9947" max="9947" width="5.7109375" style="139" customWidth="1"/>
    <col min="9948" max="9948" width="8.7109375" style="139" customWidth="1"/>
    <col min="9949" max="9949" width="10.7109375" style="139" customWidth="1"/>
    <col min="9950" max="9950" width="13.7109375" style="139" customWidth="1"/>
    <col min="9951" max="9951" width="3.7109375" style="139" customWidth="1"/>
    <col min="9952" max="10200" width="11.42578125" style="139"/>
    <col min="10201" max="10201" width="10.7109375" style="139" customWidth="1"/>
    <col min="10202" max="10202" width="50.7109375" style="139" customWidth="1"/>
    <col min="10203" max="10203" width="5.7109375" style="139" customWidth="1"/>
    <col min="10204" max="10204" width="8.7109375" style="139" customWidth="1"/>
    <col min="10205" max="10205" width="10.7109375" style="139" customWidth="1"/>
    <col min="10206" max="10206" width="13.7109375" style="139" customWidth="1"/>
    <col min="10207" max="10207" width="3.7109375" style="139" customWidth="1"/>
    <col min="10208" max="10456" width="11.42578125" style="139"/>
    <col min="10457" max="10457" width="10.7109375" style="139" customWidth="1"/>
    <col min="10458" max="10458" width="50.7109375" style="139" customWidth="1"/>
    <col min="10459" max="10459" width="5.7109375" style="139" customWidth="1"/>
    <col min="10460" max="10460" width="8.7109375" style="139" customWidth="1"/>
    <col min="10461" max="10461" width="10.7109375" style="139" customWidth="1"/>
    <col min="10462" max="10462" width="13.7109375" style="139" customWidth="1"/>
    <col min="10463" max="10463" width="3.7109375" style="139" customWidth="1"/>
    <col min="10464" max="10712" width="11.42578125" style="139"/>
    <col min="10713" max="10713" width="10.7109375" style="139" customWidth="1"/>
    <col min="10714" max="10714" width="50.7109375" style="139" customWidth="1"/>
    <col min="10715" max="10715" width="5.7109375" style="139" customWidth="1"/>
    <col min="10716" max="10716" width="8.7109375" style="139" customWidth="1"/>
    <col min="10717" max="10717" width="10.7109375" style="139" customWidth="1"/>
    <col min="10718" max="10718" width="13.7109375" style="139" customWidth="1"/>
    <col min="10719" max="10719" width="3.7109375" style="139" customWidth="1"/>
    <col min="10720" max="10968" width="11.42578125" style="139"/>
    <col min="10969" max="10969" width="10.7109375" style="139" customWidth="1"/>
    <col min="10970" max="10970" width="50.7109375" style="139" customWidth="1"/>
    <col min="10971" max="10971" width="5.7109375" style="139" customWidth="1"/>
    <col min="10972" max="10972" width="8.7109375" style="139" customWidth="1"/>
    <col min="10973" max="10973" width="10.7109375" style="139" customWidth="1"/>
    <col min="10974" max="10974" width="13.7109375" style="139" customWidth="1"/>
    <col min="10975" max="10975" width="3.7109375" style="139" customWidth="1"/>
    <col min="10976" max="11224" width="11.42578125" style="139"/>
    <col min="11225" max="11225" width="10.7109375" style="139" customWidth="1"/>
    <col min="11226" max="11226" width="50.7109375" style="139" customWidth="1"/>
    <col min="11227" max="11227" width="5.7109375" style="139" customWidth="1"/>
    <col min="11228" max="11228" width="8.7109375" style="139" customWidth="1"/>
    <col min="11229" max="11229" width="10.7109375" style="139" customWidth="1"/>
    <col min="11230" max="11230" width="13.7109375" style="139" customWidth="1"/>
    <col min="11231" max="11231" width="3.7109375" style="139" customWidth="1"/>
    <col min="11232" max="11480" width="11.42578125" style="139"/>
    <col min="11481" max="11481" width="10.7109375" style="139" customWidth="1"/>
    <col min="11482" max="11482" width="50.7109375" style="139" customWidth="1"/>
    <col min="11483" max="11483" width="5.7109375" style="139" customWidth="1"/>
    <col min="11484" max="11484" width="8.7109375" style="139" customWidth="1"/>
    <col min="11485" max="11485" width="10.7109375" style="139" customWidth="1"/>
    <col min="11486" max="11486" width="13.7109375" style="139" customWidth="1"/>
    <col min="11487" max="11487" width="3.7109375" style="139" customWidth="1"/>
    <col min="11488" max="11736" width="11.42578125" style="139"/>
    <col min="11737" max="11737" width="10.7109375" style="139" customWidth="1"/>
    <col min="11738" max="11738" width="50.7109375" style="139" customWidth="1"/>
    <col min="11739" max="11739" width="5.7109375" style="139" customWidth="1"/>
    <col min="11740" max="11740" width="8.7109375" style="139" customWidth="1"/>
    <col min="11741" max="11741" width="10.7109375" style="139" customWidth="1"/>
    <col min="11742" max="11742" width="13.7109375" style="139" customWidth="1"/>
    <col min="11743" max="11743" width="3.7109375" style="139" customWidth="1"/>
    <col min="11744" max="11992" width="11.42578125" style="139"/>
    <col min="11993" max="11993" width="10.7109375" style="139" customWidth="1"/>
    <col min="11994" max="11994" width="50.7109375" style="139" customWidth="1"/>
    <col min="11995" max="11995" width="5.7109375" style="139" customWidth="1"/>
    <col min="11996" max="11996" width="8.7109375" style="139" customWidth="1"/>
    <col min="11997" max="11997" width="10.7109375" style="139" customWidth="1"/>
    <col min="11998" max="11998" width="13.7109375" style="139" customWidth="1"/>
    <col min="11999" max="11999" width="3.7109375" style="139" customWidth="1"/>
    <col min="12000" max="12248" width="11.42578125" style="139"/>
    <col min="12249" max="12249" width="10.7109375" style="139" customWidth="1"/>
    <col min="12250" max="12250" width="50.7109375" style="139" customWidth="1"/>
    <col min="12251" max="12251" width="5.7109375" style="139" customWidth="1"/>
    <col min="12252" max="12252" width="8.7109375" style="139" customWidth="1"/>
    <col min="12253" max="12253" width="10.7109375" style="139" customWidth="1"/>
    <col min="12254" max="12254" width="13.7109375" style="139" customWidth="1"/>
    <col min="12255" max="12255" width="3.7109375" style="139" customWidth="1"/>
    <col min="12256" max="12504" width="11.42578125" style="139"/>
    <col min="12505" max="12505" width="10.7109375" style="139" customWidth="1"/>
    <col min="12506" max="12506" width="50.7109375" style="139" customWidth="1"/>
    <col min="12507" max="12507" width="5.7109375" style="139" customWidth="1"/>
    <col min="12508" max="12508" width="8.7109375" style="139" customWidth="1"/>
    <col min="12509" max="12509" width="10.7109375" style="139" customWidth="1"/>
    <col min="12510" max="12510" width="13.7109375" style="139" customWidth="1"/>
    <col min="12511" max="12511" width="3.7109375" style="139" customWidth="1"/>
    <col min="12512" max="12760" width="11.42578125" style="139"/>
    <col min="12761" max="12761" width="10.7109375" style="139" customWidth="1"/>
    <col min="12762" max="12762" width="50.7109375" style="139" customWidth="1"/>
    <col min="12763" max="12763" width="5.7109375" style="139" customWidth="1"/>
    <col min="12764" max="12764" width="8.7109375" style="139" customWidth="1"/>
    <col min="12765" max="12765" width="10.7109375" style="139" customWidth="1"/>
    <col min="12766" max="12766" width="13.7109375" style="139" customWidth="1"/>
    <col min="12767" max="12767" width="3.7109375" style="139" customWidth="1"/>
    <col min="12768" max="13016" width="11.42578125" style="139"/>
    <col min="13017" max="13017" width="10.7109375" style="139" customWidth="1"/>
    <col min="13018" max="13018" width="50.7109375" style="139" customWidth="1"/>
    <col min="13019" max="13019" width="5.7109375" style="139" customWidth="1"/>
    <col min="13020" max="13020" width="8.7109375" style="139" customWidth="1"/>
    <col min="13021" max="13021" width="10.7109375" style="139" customWidth="1"/>
    <col min="13022" max="13022" width="13.7109375" style="139" customWidth="1"/>
    <col min="13023" max="13023" width="3.7109375" style="139" customWidth="1"/>
    <col min="13024" max="13272" width="11.42578125" style="139"/>
    <col min="13273" max="13273" width="10.7109375" style="139" customWidth="1"/>
    <col min="13274" max="13274" width="50.7109375" style="139" customWidth="1"/>
    <col min="13275" max="13275" width="5.7109375" style="139" customWidth="1"/>
    <col min="13276" max="13276" width="8.7109375" style="139" customWidth="1"/>
    <col min="13277" max="13277" width="10.7109375" style="139" customWidth="1"/>
    <col min="13278" max="13278" width="13.7109375" style="139" customWidth="1"/>
    <col min="13279" max="13279" width="3.7109375" style="139" customWidth="1"/>
    <col min="13280" max="13528" width="11.42578125" style="139"/>
    <col min="13529" max="13529" width="10.7109375" style="139" customWidth="1"/>
    <col min="13530" max="13530" width="50.7109375" style="139" customWidth="1"/>
    <col min="13531" max="13531" width="5.7109375" style="139" customWidth="1"/>
    <col min="13532" max="13532" width="8.7109375" style="139" customWidth="1"/>
    <col min="13533" max="13533" width="10.7109375" style="139" customWidth="1"/>
    <col min="13534" max="13534" width="13.7109375" style="139" customWidth="1"/>
    <col min="13535" max="13535" width="3.7109375" style="139" customWidth="1"/>
    <col min="13536" max="13784" width="11.42578125" style="139"/>
    <col min="13785" max="13785" width="10.7109375" style="139" customWidth="1"/>
    <col min="13786" max="13786" width="50.7109375" style="139" customWidth="1"/>
    <col min="13787" max="13787" width="5.7109375" style="139" customWidth="1"/>
    <col min="13788" max="13788" width="8.7109375" style="139" customWidth="1"/>
    <col min="13789" max="13789" width="10.7109375" style="139" customWidth="1"/>
    <col min="13790" max="13790" width="13.7109375" style="139" customWidth="1"/>
    <col min="13791" max="13791" width="3.7109375" style="139" customWidth="1"/>
    <col min="13792" max="14040" width="11.42578125" style="139"/>
    <col min="14041" max="14041" width="10.7109375" style="139" customWidth="1"/>
    <col min="14042" max="14042" width="50.7109375" style="139" customWidth="1"/>
    <col min="14043" max="14043" width="5.7109375" style="139" customWidth="1"/>
    <col min="14044" max="14044" width="8.7109375" style="139" customWidth="1"/>
    <col min="14045" max="14045" width="10.7109375" style="139" customWidth="1"/>
    <col min="14046" max="14046" width="13.7109375" style="139" customWidth="1"/>
    <col min="14047" max="14047" width="3.7109375" style="139" customWidth="1"/>
    <col min="14048" max="14296" width="11.42578125" style="139"/>
    <col min="14297" max="14297" width="10.7109375" style="139" customWidth="1"/>
    <col min="14298" max="14298" width="50.7109375" style="139" customWidth="1"/>
    <col min="14299" max="14299" width="5.7109375" style="139" customWidth="1"/>
    <col min="14300" max="14300" width="8.7109375" style="139" customWidth="1"/>
    <col min="14301" max="14301" width="10.7109375" style="139" customWidth="1"/>
    <col min="14302" max="14302" width="13.7109375" style="139" customWidth="1"/>
    <col min="14303" max="14303" width="3.7109375" style="139" customWidth="1"/>
    <col min="14304" max="14552" width="11.42578125" style="139"/>
    <col min="14553" max="14553" width="10.7109375" style="139" customWidth="1"/>
    <col min="14554" max="14554" width="50.7109375" style="139" customWidth="1"/>
    <col min="14555" max="14555" width="5.7109375" style="139" customWidth="1"/>
    <col min="14556" max="14556" width="8.7109375" style="139" customWidth="1"/>
    <col min="14557" max="14557" width="10.7109375" style="139" customWidth="1"/>
    <col min="14558" max="14558" width="13.7109375" style="139" customWidth="1"/>
    <col min="14559" max="14559" width="3.7109375" style="139" customWidth="1"/>
    <col min="14560" max="14808" width="11.42578125" style="139"/>
    <col min="14809" max="14809" width="10.7109375" style="139" customWidth="1"/>
    <col min="14810" max="14810" width="50.7109375" style="139" customWidth="1"/>
    <col min="14811" max="14811" width="5.7109375" style="139" customWidth="1"/>
    <col min="14812" max="14812" width="8.7109375" style="139" customWidth="1"/>
    <col min="14813" max="14813" width="10.7109375" style="139" customWidth="1"/>
    <col min="14814" max="14814" width="13.7109375" style="139" customWidth="1"/>
    <col min="14815" max="14815" width="3.7109375" style="139" customWidth="1"/>
    <col min="14816" max="15064" width="11.42578125" style="139"/>
    <col min="15065" max="15065" width="10.7109375" style="139" customWidth="1"/>
    <col min="15066" max="15066" width="50.7109375" style="139" customWidth="1"/>
    <col min="15067" max="15067" width="5.7109375" style="139" customWidth="1"/>
    <col min="15068" max="15068" width="8.7109375" style="139" customWidth="1"/>
    <col min="15069" max="15069" width="10.7109375" style="139" customWidth="1"/>
    <col min="15070" max="15070" width="13.7109375" style="139" customWidth="1"/>
    <col min="15071" max="15071" width="3.7109375" style="139" customWidth="1"/>
    <col min="15072" max="15320" width="11.42578125" style="139"/>
    <col min="15321" max="15321" width="10.7109375" style="139" customWidth="1"/>
    <col min="15322" max="15322" width="50.7109375" style="139" customWidth="1"/>
    <col min="15323" max="15323" width="5.7109375" style="139" customWidth="1"/>
    <col min="15324" max="15324" width="8.7109375" style="139" customWidth="1"/>
    <col min="15325" max="15325" width="10.7109375" style="139" customWidth="1"/>
    <col min="15326" max="15326" width="13.7109375" style="139" customWidth="1"/>
    <col min="15327" max="15327" width="3.7109375" style="139" customWidth="1"/>
    <col min="15328" max="15576" width="11.42578125" style="139"/>
    <col min="15577" max="15577" width="10.7109375" style="139" customWidth="1"/>
    <col min="15578" max="15578" width="50.7109375" style="139" customWidth="1"/>
    <col min="15579" max="15579" width="5.7109375" style="139" customWidth="1"/>
    <col min="15580" max="15580" width="8.7109375" style="139" customWidth="1"/>
    <col min="15581" max="15581" width="10.7109375" style="139" customWidth="1"/>
    <col min="15582" max="15582" width="13.7109375" style="139" customWidth="1"/>
    <col min="15583" max="15583" width="3.7109375" style="139" customWidth="1"/>
    <col min="15584" max="15832" width="11.42578125" style="139"/>
    <col min="15833" max="15833" width="10.7109375" style="139" customWidth="1"/>
    <col min="15834" max="15834" width="50.7109375" style="139" customWidth="1"/>
    <col min="15835" max="15835" width="5.7109375" style="139" customWidth="1"/>
    <col min="15836" max="15836" width="8.7109375" style="139" customWidth="1"/>
    <col min="15837" max="15837" width="10.7109375" style="139" customWidth="1"/>
    <col min="15838" max="15838" width="13.7109375" style="139" customWidth="1"/>
    <col min="15839" max="15839" width="3.7109375" style="139" customWidth="1"/>
    <col min="15840" max="16088" width="11.42578125" style="139"/>
    <col min="16089" max="16089" width="10.7109375" style="139" customWidth="1"/>
    <col min="16090" max="16090" width="50.7109375" style="139" customWidth="1"/>
    <col min="16091" max="16091" width="5.7109375" style="139" customWidth="1"/>
    <col min="16092" max="16092" width="8.7109375" style="139" customWidth="1"/>
    <col min="16093" max="16093" width="10.7109375" style="139" customWidth="1"/>
    <col min="16094" max="16094" width="13.7109375" style="139" customWidth="1"/>
    <col min="16095" max="16095" width="3.7109375" style="139" customWidth="1"/>
    <col min="16096" max="16384" width="11.42578125" style="139"/>
  </cols>
  <sheetData>
    <row r="1" spans="1:6" s="364" customFormat="1" ht="33.950000000000003" customHeight="1" thickTop="1" thickBot="1" x14ac:dyDescent="0.3">
      <c r="A1" s="387" t="s">
        <v>0</v>
      </c>
      <c r="B1" s="388"/>
      <c r="C1" s="388"/>
      <c r="D1" s="388"/>
      <c r="E1" s="388"/>
      <c r="F1" s="389"/>
    </row>
    <row r="2" spans="1:6" ht="30.75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ht="33.950000000000003" customHeight="1" thickTop="1" thickBot="1" x14ac:dyDescent="0.3">
      <c r="A3" s="434" t="s">
        <v>361</v>
      </c>
      <c r="B3" s="435"/>
      <c r="C3" s="435"/>
      <c r="D3" s="435"/>
      <c r="E3" s="435"/>
      <c r="F3" s="436"/>
    </row>
    <row r="4" spans="1:6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6" ht="15" customHeight="1" thickTop="1" x14ac:dyDescent="0.25">
      <c r="A6" s="135"/>
      <c r="B6" s="136"/>
      <c r="C6" s="23"/>
      <c r="D6" s="24"/>
      <c r="E6" s="304"/>
      <c r="F6" s="138"/>
    </row>
    <row r="7" spans="1:6" s="18" customFormat="1" ht="27" customHeight="1" x14ac:dyDescent="0.25">
      <c r="A7" s="32">
        <f>'LOT 05 CFO CFA BAT A T06'!A7</f>
        <v>5.0999999999999996</v>
      </c>
      <c r="B7" s="20" t="s">
        <v>208</v>
      </c>
      <c r="C7" s="14"/>
      <c r="D7" s="15"/>
      <c r="E7" s="304"/>
      <c r="F7" s="17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24" x14ac:dyDescent="0.25">
      <c r="A10" s="21">
        <f>+A9+0.001</f>
        <v>5.1030000000000006</v>
      </c>
      <c r="B10" s="26" t="s">
        <v>24</v>
      </c>
      <c r="C10" s="14" t="s">
        <v>25</v>
      </c>
      <c r="D10" s="15">
        <v>1</v>
      </c>
      <c r="E10" s="27"/>
      <c r="F10" s="17"/>
    </row>
    <row r="11" spans="1:6" s="28" customFormat="1" ht="12" customHeight="1" x14ac:dyDescent="0.25">
      <c r="A11" s="21">
        <f>+A10+0.001</f>
        <v>5.104000000000001</v>
      </c>
      <c r="B11" s="26" t="s">
        <v>26</v>
      </c>
      <c r="C11" s="14"/>
      <c r="D11" s="15"/>
      <c r="E11" s="304"/>
      <c r="F11" s="17"/>
    </row>
    <row r="12" spans="1:6" s="28" customFormat="1" ht="12" customHeight="1" x14ac:dyDescent="0.25">
      <c r="A12" s="60"/>
      <c r="B12" s="30" t="s">
        <v>27</v>
      </c>
      <c r="C12" s="14" t="s">
        <v>25</v>
      </c>
      <c r="D12" s="15">
        <v>1</v>
      </c>
      <c r="E12" s="27"/>
      <c r="F12" s="17"/>
    </row>
    <row r="13" spans="1:6" s="28" customFormat="1" ht="12" customHeight="1" x14ac:dyDescent="0.25">
      <c r="A13" s="60"/>
      <c r="B13" s="30" t="s">
        <v>28</v>
      </c>
      <c r="C13" s="14" t="s">
        <v>25</v>
      </c>
      <c r="D13" s="15">
        <v>1</v>
      </c>
      <c r="E13" s="27"/>
      <c r="F13" s="17"/>
    </row>
    <row r="14" spans="1:6" ht="15" customHeight="1" x14ac:dyDescent="0.25">
      <c r="A14" s="87"/>
      <c r="B14" s="141"/>
      <c r="C14" s="23"/>
      <c r="D14" s="24"/>
      <c r="E14" s="304"/>
      <c r="F14" s="138"/>
    </row>
    <row r="15" spans="1:6" ht="15" customHeight="1" x14ac:dyDescent="0.25">
      <c r="A15" s="87"/>
      <c r="B15" s="34" t="s">
        <v>29</v>
      </c>
      <c r="C15" s="23"/>
      <c r="D15" s="24"/>
      <c r="E15" s="304"/>
      <c r="F15" s="138"/>
    </row>
    <row r="16" spans="1:6" ht="15" customHeight="1" x14ac:dyDescent="0.25">
      <c r="A16" s="87"/>
      <c r="B16" s="34" t="s">
        <v>30</v>
      </c>
      <c r="C16" s="23"/>
      <c r="D16" s="24"/>
      <c r="E16" s="304"/>
      <c r="F16" s="138"/>
    </row>
    <row r="17" spans="1:6" ht="15" customHeight="1" x14ac:dyDescent="0.25">
      <c r="A17" s="87"/>
      <c r="B17" s="34" t="s">
        <v>31</v>
      </c>
      <c r="C17" s="23"/>
      <c r="D17" s="24"/>
      <c r="E17" s="304"/>
      <c r="F17" s="138"/>
    </row>
    <row r="18" spans="1:6" ht="15" customHeight="1" x14ac:dyDescent="0.25">
      <c r="A18" s="87"/>
      <c r="B18" s="34" t="s">
        <v>32</v>
      </c>
      <c r="C18" s="23"/>
      <c r="D18" s="24"/>
      <c r="E18" s="304"/>
      <c r="F18" s="138"/>
    </row>
    <row r="19" spans="1:6" ht="15" customHeight="1" x14ac:dyDescent="0.25">
      <c r="A19" s="87"/>
      <c r="B19" s="34" t="s">
        <v>33</v>
      </c>
      <c r="C19" s="23"/>
      <c r="D19" s="24"/>
      <c r="E19" s="304"/>
      <c r="F19" s="138"/>
    </row>
    <row r="20" spans="1:6" ht="15" customHeight="1" x14ac:dyDescent="0.25">
      <c r="A20" s="87"/>
      <c r="B20" s="34" t="s">
        <v>34</v>
      </c>
      <c r="C20" s="23"/>
      <c r="D20" s="24"/>
      <c r="E20" s="304"/>
      <c r="F20" s="138"/>
    </row>
    <row r="21" spans="1:6" ht="15" customHeight="1" x14ac:dyDescent="0.25">
      <c r="A21" s="87"/>
      <c r="B21" s="34" t="s">
        <v>35</v>
      </c>
      <c r="C21" s="23"/>
      <c r="D21" s="24"/>
      <c r="E21" s="304"/>
      <c r="F21" s="138"/>
    </row>
    <row r="22" spans="1:6" ht="15" customHeight="1" x14ac:dyDescent="0.25">
      <c r="A22" s="87"/>
      <c r="B22" s="34" t="s">
        <v>36</v>
      </c>
      <c r="C22" s="23"/>
      <c r="D22" s="24"/>
      <c r="E22" s="304"/>
      <c r="F22" s="138"/>
    </row>
    <row r="23" spans="1:6" ht="15" customHeight="1" x14ac:dyDescent="0.25">
      <c r="A23" s="87"/>
      <c r="B23" s="34" t="s">
        <v>37</v>
      </c>
      <c r="C23" s="23"/>
      <c r="D23" s="24"/>
      <c r="E23" s="304"/>
      <c r="F23" s="138"/>
    </row>
    <row r="24" spans="1:6" ht="15" customHeight="1" x14ac:dyDescent="0.25">
      <c r="A24" s="87"/>
      <c r="B24" s="34" t="s">
        <v>38</v>
      </c>
      <c r="C24" s="23"/>
      <c r="D24" s="24"/>
      <c r="E24" s="304"/>
      <c r="F24" s="138"/>
    </row>
    <row r="25" spans="1:6" ht="15" customHeight="1" x14ac:dyDescent="0.25">
      <c r="A25" s="87"/>
      <c r="B25" s="34" t="s">
        <v>39</v>
      </c>
      <c r="C25" s="23"/>
      <c r="D25" s="24"/>
      <c r="E25" s="304"/>
      <c r="F25" s="138"/>
    </row>
    <row r="26" spans="1:6" ht="15" customHeight="1" x14ac:dyDescent="0.25">
      <c r="A26" s="87"/>
      <c r="B26" s="34" t="s">
        <v>40</v>
      </c>
      <c r="C26" s="23"/>
      <c r="D26" s="24"/>
      <c r="E26" s="304"/>
      <c r="F26" s="138"/>
    </row>
    <row r="27" spans="1:6" ht="15" customHeight="1" x14ac:dyDescent="0.25">
      <c r="A27" s="87"/>
      <c r="B27" s="34" t="s">
        <v>41</v>
      </c>
      <c r="C27" s="23"/>
      <c r="D27" s="24"/>
      <c r="E27" s="304"/>
      <c r="F27" s="138"/>
    </row>
    <row r="28" spans="1:6" ht="15" customHeight="1" x14ac:dyDescent="0.25">
      <c r="A28" s="87"/>
      <c r="B28" s="34" t="s">
        <v>42</v>
      </c>
      <c r="C28" s="23"/>
      <c r="D28" s="24"/>
      <c r="E28" s="304"/>
      <c r="F28" s="138"/>
    </row>
    <row r="29" spans="1:6" ht="15" customHeight="1" x14ac:dyDescent="0.25">
      <c r="A29" s="87"/>
      <c r="B29" s="34" t="s">
        <v>43</v>
      </c>
      <c r="C29" s="23"/>
      <c r="D29" s="24"/>
      <c r="E29" s="304"/>
      <c r="F29" s="138"/>
    </row>
    <row r="30" spans="1:6" ht="15" customHeight="1" x14ac:dyDescent="0.25">
      <c r="A30" s="87"/>
      <c r="B30" s="34" t="s">
        <v>44</v>
      </c>
      <c r="C30" s="23"/>
      <c r="D30" s="24"/>
      <c r="E30" s="304"/>
      <c r="F30" s="138"/>
    </row>
    <row r="31" spans="1:6" ht="15" customHeight="1" x14ac:dyDescent="0.25">
      <c r="A31" s="87"/>
      <c r="B31" s="34" t="s">
        <v>45</v>
      </c>
      <c r="C31" s="23"/>
      <c r="D31" s="24"/>
      <c r="E31" s="304"/>
      <c r="F31" s="138"/>
    </row>
    <row r="32" spans="1:6" ht="15" customHeight="1" x14ac:dyDescent="0.25">
      <c r="A32" s="87"/>
      <c r="B32" s="34" t="s">
        <v>46</v>
      </c>
      <c r="C32" s="23"/>
      <c r="D32" s="24"/>
      <c r="E32" s="304"/>
      <c r="F32" s="138"/>
    </row>
    <row r="33" spans="1:6" ht="15" customHeight="1" thickBot="1" x14ac:dyDescent="0.3">
      <c r="A33" s="142"/>
      <c r="B33" s="143"/>
      <c r="C33" s="144"/>
      <c r="D33" s="145"/>
      <c r="E33" s="308"/>
      <c r="F33" s="147"/>
    </row>
    <row r="34" spans="1:6" ht="26.1" customHeight="1" thickTop="1" thickBot="1" x14ac:dyDescent="0.3">
      <c r="A34" s="148"/>
      <c r="B34" s="149"/>
      <c r="C34" s="398" t="s">
        <v>19</v>
      </c>
      <c r="D34" s="399"/>
      <c r="E34" s="400"/>
      <c r="F34" s="310"/>
    </row>
    <row r="35" spans="1:6" ht="15" customHeight="1" thickTop="1" thickBot="1" x14ac:dyDescent="0.3">
      <c r="A35" s="135"/>
      <c r="B35" s="136"/>
      <c r="C35" s="151"/>
      <c r="D35" s="152"/>
      <c r="E35" s="311"/>
      <c r="F35" s="154"/>
    </row>
    <row r="36" spans="1:6" s="156" customFormat="1" ht="15.75" thickTop="1" x14ac:dyDescent="0.2">
      <c r="A36" s="155"/>
      <c r="B36" s="378" t="s">
        <v>47</v>
      </c>
      <c r="C36" s="23"/>
      <c r="D36" s="24"/>
      <c r="E36" s="304"/>
      <c r="F36" s="138"/>
    </row>
    <row r="37" spans="1:6" s="156" customFormat="1" ht="15" x14ac:dyDescent="0.2">
      <c r="A37" s="155"/>
      <c r="B37" s="379"/>
      <c r="C37" s="23"/>
      <c r="D37" s="24"/>
      <c r="E37" s="304"/>
      <c r="F37" s="138"/>
    </row>
    <row r="38" spans="1:6" s="156" customFormat="1" ht="15" x14ac:dyDescent="0.2">
      <c r="A38" s="155"/>
      <c r="B38" s="379"/>
      <c r="C38" s="23"/>
      <c r="D38" s="24"/>
      <c r="E38" s="304"/>
      <c r="F38" s="138"/>
    </row>
    <row r="39" spans="1:6" s="156" customFormat="1" ht="15" x14ac:dyDescent="0.2">
      <c r="A39" s="155"/>
      <c r="B39" s="379"/>
      <c r="C39" s="23"/>
      <c r="D39" s="24"/>
      <c r="E39" s="304"/>
      <c r="F39" s="138"/>
    </row>
    <row r="40" spans="1:6" s="156" customFormat="1" ht="15.75" thickBot="1" x14ac:dyDescent="0.25">
      <c r="A40" s="155"/>
      <c r="B40" s="380"/>
      <c r="C40" s="23"/>
      <c r="D40" s="24"/>
      <c r="E40" s="304"/>
      <c r="F40" s="138"/>
    </row>
    <row r="41" spans="1:6" s="156" customFormat="1" ht="15.75" thickTop="1" x14ac:dyDescent="0.2">
      <c r="A41" s="155"/>
      <c r="B41" s="141"/>
      <c r="C41" s="23"/>
      <c r="D41" s="24"/>
      <c r="E41" s="304"/>
      <c r="F41" s="138"/>
    </row>
    <row r="42" spans="1:6" s="28" customFormat="1" ht="27" customHeight="1" x14ac:dyDescent="0.25">
      <c r="A42" s="32">
        <f>A7+0.1</f>
        <v>5.1999999999999993</v>
      </c>
      <c r="B42" s="20" t="s">
        <v>126</v>
      </c>
      <c r="C42" s="14"/>
      <c r="D42" s="15"/>
      <c r="E42" s="304"/>
      <c r="F42" s="17"/>
    </row>
    <row r="43" spans="1:6" s="140" customFormat="1" ht="12.75" x14ac:dyDescent="0.25">
      <c r="A43" s="21">
        <f>A42+0.001</f>
        <v>5.2009999999999996</v>
      </c>
      <c r="B43" s="158" t="s">
        <v>49</v>
      </c>
      <c r="C43" s="23"/>
      <c r="D43" s="24"/>
      <c r="E43" s="304"/>
      <c r="F43" s="138"/>
    </row>
    <row r="44" spans="1:6" s="140" customFormat="1" ht="12.75" x14ac:dyDescent="0.25">
      <c r="A44" s="88"/>
      <c r="B44" s="22" t="s">
        <v>50</v>
      </c>
      <c r="C44" s="14" t="s">
        <v>25</v>
      </c>
      <c r="D44" s="24">
        <v>1</v>
      </c>
      <c r="E44" s="27"/>
      <c r="F44" s="17"/>
    </row>
    <row r="45" spans="1:6" s="140" customFormat="1" ht="12.75" x14ac:dyDescent="0.25">
      <c r="A45" s="88"/>
      <c r="B45" s="22" t="s">
        <v>51</v>
      </c>
      <c r="C45" s="14" t="s">
        <v>25</v>
      </c>
      <c r="D45" s="24">
        <v>1</v>
      </c>
      <c r="E45" s="27"/>
      <c r="F45" s="17"/>
    </row>
    <row r="46" spans="1:6" s="140" customFormat="1" ht="12.75" x14ac:dyDescent="0.25">
      <c r="A46" s="88"/>
      <c r="B46" s="22" t="s">
        <v>60</v>
      </c>
      <c r="C46" s="14" t="s">
        <v>25</v>
      </c>
      <c r="D46" s="24">
        <v>1</v>
      </c>
      <c r="E46" s="27"/>
      <c r="F46" s="17"/>
    </row>
    <row r="47" spans="1:6" s="140" customFormat="1" ht="12.75" x14ac:dyDescent="0.25">
      <c r="A47" s="88"/>
      <c r="B47" s="22" t="s">
        <v>61</v>
      </c>
      <c r="C47" s="14" t="s">
        <v>25</v>
      </c>
      <c r="D47" s="24">
        <v>1</v>
      </c>
      <c r="E47" s="27"/>
      <c r="F47" s="17"/>
    </row>
    <row r="48" spans="1:6" s="140" customFormat="1" ht="13.5" thickBot="1" x14ac:dyDescent="0.3">
      <c r="A48" s="159"/>
      <c r="B48" s="160"/>
      <c r="C48" s="41"/>
      <c r="D48" s="145"/>
      <c r="E48" s="308"/>
      <c r="F48" s="44"/>
    </row>
    <row r="49" spans="1:8" s="156" customFormat="1" ht="15.75" thickTop="1" x14ac:dyDescent="0.25">
      <c r="A49" s="21">
        <v>5.2039999999999997</v>
      </c>
      <c r="B49" s="158" t="s">
        <v>133</v>
      </c>
      <c r="C49" s="23"/>
      <c r="D49" s="24"/>
      <c r="E49" s="304"/>
      <c r="F49" s="17"/>
      <c r="H49" s="166"/>
    </row>
    <row r="50" spans="1:8" s="156" customFormat="1" ht="15" x14ac:dyDescent="0.25">
      <c r="A50" s="88"/>
      <c r="B50" s="22" t="s">
        <v>134</v>
      </c>
      <c r="C50" s="23"/>
      <c r="D50" s="24"/>
      <c r="E50" s="304"/>
      <c r="F50" s="17"/>
      <c r="H50" s="166"/>
    </row>
    <row r="51" spans="1:8" s="140" customFormat="1" ht="24" x14ac:dyDescent="0.25">
      <c r="A51" s="21"/>
      <c r="B51" s="141" t="s">
        <v>362</v>
      </c>
      <c r="C51" s="14" t="s">
        <v>25</v>
      </c>
      <c r="D51" s="24">
        <v>1</v>
      </c>
      <c r="E51" s="27"/>
      <c r="F51" s="17"/>
    </row>
    <row r="52" spans="1:8" s="140" customFormat="1" ht="12.75" x14ac:dyDescent="0.25">
      <c r="A52" s="21"/>
      <c r="B52" s="22"/>
      <c r="C52" s="23"/>
      <c r="D52" s="24"/>
      <c r="E52" s="304"/>
      <c r="F52" s="17"/>
    </row>
    <row r="53" spans="1:8" s="156" customFormat="1" ht="15" x14ac:dyDescent="0.25">
      <c r="A53" s="21">
        <f>A49+0.001</f>
        <v>5.2050000000000001</v>
      </c>
      <c r="B53" s="158" t="s">
        <v>74</v>
      </c>
      <c r="C53" s="23"/>
      <c r="D53" s="24"/>
      <c r="E53" s="304"/>
      <c r="F53" s="17"/>
      <c r="H53" s="166"/>
    </row>
    <row r="54" spans="1:8" s="156" customFormat="1" ht="15" x14ac:dyDescent="0.25">
      <c r="A54" s="88"/>
      <c r="B54" s="22" t="s">
        <v>75</v>
      </c>
      <c r="C54" s="23"/>
      <c r="D54" s="24"/>
      <c r="E54" s="304"/>
      <c r="F54" s="17"/>
      <c r="H54" s="167"/>
    </row>
    <row r="55" spans="1:8" s="156" customFormat="1" ht="15" x14ac:dyDescent="0.25">
      <c r="A55" s="170"/>
      <c r="B55" s="141" t="s">
        <v>76</v>
      </c>
      <c r="C55" s="23" t="s">
        <v>3</v>
      </c>
      <c r="D55" s="24">
        <v>5</v>
      </c>
      <c r="E55" s="27"/>
      <c r="F55" s="17"/>
      <c r="H55" s="166"/>
    </row>
    <row r="56" spans="1:8" s="156" customFormat="1" ht="15" x14ac:dyDescent="0.25">
      <c r="A56" s="88"/>
      <c r="B56" s="22" t="s">
        <v>78</v>
      </c>
      <c r="C56" s="23"/>
      <c r="D56" s="24"/>
      <c r="E56" s="304"/>
      <c r="F56" s="17"/>
      <c r="H56" s="166"/>
    </row>
    <row r="57" spans="1:8" s="140" customFormat="1" ht="12.75" x14ac:dyDescent="0.25">
      <c r="A57" s="203"/>
      <c r="B57" s="141" t="s">
        <v>179</v>
      </c>
      <c r="C57" s="23" t="s">
        <v>3</v>
      </c>
      <c r="D57" s="24">
        <v>1</v>
      </c>
      <c r="E57" s="27"/>
      <c r="F57" s="17"/>
    </row>
    <row r="58" spans="1:8" s="165" customFormat="1" ht="12.75" x14ac:dyDescent="0.25">
      <c r="A58" s="171"/>
      <c r="B58" s="141"/>
      <c r="C58" s="23"/>
      <c r="D58" s="24"/>
      <c r="E58" s="304"/>
      <c r="F58" s="17"/>
    </row>
    <row r="59" spans="1:8" s="165" customFormat="1" ht="12.75" x14ac:dyDescent="0.25">
      <c r="A59" s="21">
        <f>A53+0.001</f>
        <v>5.2060000000000004</v>
      </c>
      <c r="B59" s="158" t="s">
        <v>86</v>
      </c>
      <c r="C59" s="23"/>
      <c r="D59" s="24"/>
      <c r="E59" s="304"/>
      <c r="F59" s="17"/>
    </row>
    <row r="60" spans="1:8" s="156" customFormat="1" ht="15" x14ac:dyDescent="0.25">
      <c r="A60" s="88"/>
      <c r="B60" s="22" t="s">
        <v>94</v>
      </c>
      <c r="C60" s="23"/>
      <c r="D60" s="24"/>
      <c r="E60" s="304"/>
      <c r="F60" s="17"/>
      <c r="H60" s="166"/>
    </row>
    <row r="61" spans="1:8" s="156" customFormat="1" ht="15" x14ac:dyDescent="0.25">
      <c r="A61" s="170"/>
      <c r="B61" s="141" t="s">
        <v>221</v>
      </c>
      <c r="C61" s="23" t="s">
        <v>3</v>
      </c>
      <c r="D61" s="24">
        <v>2</v>
      </c>
      <c r="E61" s="27"/>
      <c r="F61" s="17"/>
      <c r="H61" s="166"/>
    </row>
    <row r="62" spans="1:8" s="156" customFormat="1" ht="15" x14ac:dyDescent="0.25">
      <c r="A62" s="170"/>
      <c r="B62" s="141"/>
      <c r="C62" s="23"/>
      <c r="D62" s="24"/>
      <c r="E62" s="304"/>
      <c r="F62" s="17"/>
      <c r="H62" s="166"/>
    </row>
    <row r="63" spans="1:8" s="156" customFormat="1" ht="15" x14ac:dyDescent="0.25">
      <c r="A63" s="21">
        <f>A59+0.001</f>
        <v>5.2070000000000007</v>
      </c>
      <c r="B63" s="158" t="s">
        <v>97</v>
      </c>
      <c r="C63" s="23"/>
      <c r="D63" s="24"/>
      <c r="E63" s="304"/>
      <c r="F63" s="17"/>
      <c r="H63" s="167"/>
    </row>
    <row r="64" spans="1:8" s="140" customFormat="1" ht="12.75" x14ac:dyDescent="0.25">
      <c r="A64" s="88"/>
      <c r="B64" s="22" t="s">
        <v>146</v>
      </c>
      <c r="C64" s="23" t="s">
        <v>3</v>
      </c>
      <c r="D64" s="24">
        <v>5</v>
      </c>
      <c r="E64" s="27"/>
      <c r="F64" s="17"/>
    </row>
    <row r="65" spans="1:8" s="156" customFormat="1" ht="15" x14ac:dyDescent="0.25">
      <c r="A65" s="170"/>
      <c r="B65" s="141"/>
      <c r="C65" s="23"/>
      <c r="D65" s="24"/>
      <c r="E65" s="304"/>
      <c r="F65" s="17"/>
      <c r="H65" s="166"/>
    </row>
    <row r="66" spans="1:8" s="156" customFormat="1" ht="15" x14ac:dyDescent="0.25">
      <c r="A66" s="21">
        <v>5.2089999999999996</v>
      </c>
      <c r="B66" s="158" t="s">
        <v>104</v>
      </c>
      <c r="C66" s="23"/>
      <c r="D66" s="24"/>
      <c r="E66" s="304"/>
      <c r="F66" s="17"/>
      <c r="H66" s="166"/>
    </row>
    <row r="67" spans="1:8" s="156" customFormat="1" ht="24" x14ac:dyDescent="0.25">
      <c r="A67" s="88"/>
      <c r="B67" s="22" t="s">
        <v>106</v>
      </c>
      <c r="C67" s="23" t="s">
        <v>25</v>
      </c>
      <c r="D67" s="24">
        <v>2</v>
      </c>
      <c r="E67" s="27"/>
      <c r="F67" s="17"/>
      <c r="H67" s="166"/>
    </row>
    <row r="68" spans="1:8" s="156" customFormat="1" ht="15.75" thickBot="1" x14ac:dyDescent="0.3">
      <c r="A68" s="21"/>
      <c r="B68" s="158"/>
      <c r="C68" s="144"/>
      <c r="D68" s="145"/>
      <c r="E68" s="308"/>
      <c r="F68" s="147"/>
      <c r="H68" s="166"/>
    </row>
    <row r="69" spans="1:8" s="57" customFormat="1" ht="27" customHeight="1" thickTop="1" thickBot="1" x14ac:dyDescent="0.3">
      <c r="A69" s="60"/>
      <c r="B69" s="350"/>
      <c r="C69" s="425" t="str">
        <f>B42</f>
        <v>DESCRIPTION DES TRAVAUX COURANT FORT</v>
      </c>
      <c r="D69" s="426"/>
      <c r="E69" s="427"/>
      <c r="F69" s="320"/>
      <c r="H69" s="58"/>
    </row>
    <row r="70" spans="1:8" s="28" customFormat="1" ht="27" customHeight="1" thickTop="1" x14ac:dyDescent="0.25">
      <c r="A70" s="32">
        <v>5.3</v>
      </c>
      <c r="B70" s="20" t="s">
        <v>56</v>
      </c>
      <c r="C70" s="14"/>
      <c r="D70" s="15"/>
      <c r="E70" s="304"/>
      <c r="F70" s="17"/>
    </row>
    <row r="71" spans="1:8" s="156" customFormat="1" ht="15" x14ac:dyDescent="0.25">
      <c r="A71" s="21">
        <v>5.3029999999999999</v>
      </c>
      <c r="B71" s="158" t="s">
        <v>114</v>
      </c>
      <c r="C71" s="23"/>
      <c r="D71" s="24"/>
      <c r="E71" s="304"/>
      <c r="F71" s="17"/>
      <c r="H71" s="167"/>
    </row>
    <row r="72" spans="1:8" s="156" customFormat="1" ht="15" x14ac:dyDescent="0.25">
      <c r="A72" s="88"/>
      <c r="B72" s="22" t="s">
        <v>115</v>
      </c>
      <c r="C72" s="23" t="s">
        <v>25</v>
      </c>
      <c r="D72" s="24">
        <v>1</v>
      </c>
      <c r="E72" s="27"/>
      <c r="F72" s="17"/>
      <c r="H72" s="166"/>
    </row>
    <row r="73" spans="1:8" s="156" customFormat="1" ht="15" x14ac:dyDescent="0.25">
      <c r="A73" s="101"/>
      <c r="B73" s="22" t="s">
        <v>158</v>
      </c>
      <c r="C73" s="23" t="s">
        <v>3</v>
      </c>
      <c r="D73" s="24">
        <v>2</v>
      </c>
      <c r="E73" s="27"/>
      <c r="F73" s="17"/>
      <c r="H73" s="167"/>
    </row>
    <row r="74" spans="1:8" s="140" customFormat="1" ht="13.5" thickBot="1" x14ac:dyDescent="0.3">
      <c r="A74" s="21"/>
      <c r="B74" s="22"/>
      <c r="C74" s="23"/>
      <c r="D74" s="24"/>
      <c r="E74" s="304"/>
      <c r="F74" s="138"/>
    </row>
    <row r="75" spans="1:8" s="156" customFormat="1" ht="27" customHeight="1" thickTop="1" thickBot="1" x14ac:dyDescent="0.3">
      <c r="A75" s="175"/>
      <c r="B75" s="176"/>
      <c r="C75" s="440" t="str">
        <f>B70</f>
        <v>DESCRIPTION DES TRAVAUX COURANTS FAIBLES</v>
      </c>
      <c r="D75" s="441"/>
      <c r="E75" s="442"/>
      <c r="F75" s="310"/>
      <c r="H75" s="166"/>
    </row>
    <row r="76" spans="1:8" s="156" customFormat="1" ht="14.1" customHeight="1" thickTop="1" thickBot="1" x14ac:dyDescent="0.3">
      <c r="A76" s="87"/>
      <c r="B76" s="158"/>
      <c r="C76" s="151"/>
      <c r="D76" s="152"/>
      <c r="E76" s="311"/>
      <c r="F76" s="154"/>
      <c r="H76" s="166"/>
    </row>
    <row r="77" spans="1:8" ht="30" customHeight="1" thickTop="1" thickBot="1" x14ac:dyDescent="0.3">
      <c r="A77" s="428" t="s">
        <v>4</v>
      </c>
      <c r="B77" s="429"/>
      <c r="C77" s="429"/>
      <c r="D77" s="429"/>
      <c r="E77" s="430"/>
      <c r="F77" s="73"/>
    </row>
    <row r="78" spans="1:8" ht="15" customHeight="1" thickTop="1" x14ac:dyDescent="0.25">
      <c r="A78" s="195"/>
      <c r="E78" s="316"/>
      <c r="F78" s="139"/>
      <c r="H78" s="140"/>
    </row>
    <row r="79" spans="1:8" ht="12.75" x14ac:dyDescent="0.25">
      <c r="E79" s="316"/>
      <c r="F79" s="139"/>
      <c r="H79" s="140"/>
    </row>
    <row r="80" spans="1:8" s="18" customFormat="1" ht="12.75" x14ac:dyDescent="0.25">
      <c r="A80" s="2" t="s">
        <v>12</v>
      </c>
      <c r="B80" s="75"/>
      <c r="C80" s="76"/>
      <c r="D80" s="77"/>
      <c r="E80" s="316"/>
      <c r="F80" s="79"/>
      <c r="H80" s="28"/>
    </row>
    <row r="81" spans="5:8" ht="12.75" x14ac:dyDescent="0.25">
      <c r="E81" s="316"/>
      <c r="F81" s="139"/>
      <c r="H81" s="140"/>
    </row>
    <row r="82" spans="5:8" x14ac:dyDescent="0.25">
      <c r="E82" s="316"/>
      <c r="F82" s="139"/>
    </row>
    <row r="83" spans="5:8" x14ac:dyDescent="0.25">
      <c r="E83" s="316"/>
      <c r="F83" s="139"/>
    </row>
    <row r="84" spans="5:8" x14ac:dyDescent="0.25">
      <c r="E84" s="316"/>
      <c r="F84" s="139"/>
    </row>
    <row r="85" spans="5:8" x14ac:dyDescent="0.25">
      <c r="E85" s="316"/>
      <c r="F85" s="139"/>
    </row>
    <row r="86" spans="5:8" x14ac:dyDescent="0.25">
      <c r="E86" s="316"/>
      <c r="F86" s="139"/>
    </row>
    <row r="87" spans="5:8" x14ac:dyDescent="0.25">
      <c r="E87" s="316"/>
      <c r="F87" s="139"/>
    </row>
    <row r="88" spans="5:8" x14ac:dyDescent="0.25">
      <c r="E88" s="316"/>
      <c r="F88" s="139"/>
    </row>
    <row r="89" spans="5:8" x14ac:dyDescent="0.25">
      <c r="E89" s="316"/>
      <c r="F89" s="139"/>
    </row>
    <row r="90" spans="5:8" x14ac:dyDescent="0.25">
      <c r="E90" s="316"/>
      <c r="F90" s="139"/>
    </row>
    <row r="91" spans="5:8" x14ac:dyDescent="0.25">
      <c r="E91" s="316"/>
      <c r="F91" s="139"/>
    </row>
    <row r="92" spans="5:8" x14ac:dyDescent="0.25">
      <c r="E92" s="316"/>
      <c r="F92" s="139"/>
    </row>
    <row r="93" spans="5:8" x14ac:dyDescent="0.25">
      <c r="E93" s="316"/>
      <c r="F93" s="139"/>
    </row>
    <row r="94" spans="5:8" x14ac:dyDescent="0.25">
      <c r="E94" s="316"/>
      <c r="F94" s="139"/>
    </row>
    <row r="95" spans="5:8" x14ac:dyDescent="0.25">
      <c r="E95" s="316"/>
      <c r="F95" s="139"/>
    </row>
    <row r="96" spans="5:8" x14ac:dyDescent="0.25">
      <c r="E96" s="316"/>
      <c r="F96" s="139"/>
    </row>
    <row r="97" spans="5:6" x14ac:dyDescent="0.25">
      <c r="E97" s="316"/>
      <c r="F97" s="139"/>
    </row>
    <row r="98" spans="5:6" x14ac:dyDescent="0.25">
      <c r="E98" s="316"/>
      <c r="F98" s="139"/>
    </row>
    <row r="99" spans="5:6" x14ac:dyDescent="0.25">
      <c r="E99" s="316"/>
      <c r="F99" s="139"/>
    </row>
    <row r="100" spans="5:6" x14ac:dyDescent="0.25">
      <c r="E100" s="316"/>
      <c r="F100" s="139"/>
    </row>
    <row r="101" spans="5:6" x14ac:dyDescent="0.25">
      <c r="E101" s="316"/>
      <c r="F101" s="139"/>
    </row>
    <row r="102" spans="5:6" x14ac:dyDescent="0.25">
      <c r="E102" s="316"/>
      <c r="F102" s="139"/>
    </row>
    <row r="103" spans="5:6" x14ac:dyDescent="0.25">
      <c r="E103" s="316"/>
      <c r="F103" s="139"/>
    </row>
    <row r="104" spans="5:6" x14ac:dyDescent="0.25">
      <c r="E104" s="316"/>
      <c r="F104" s="139"/>
    </row>
    <row r="105" spans="5:6" x14ac:dyDescent="0.25">
      <c r="E105" s="316"/>
      <c r="F105" s="139"/>
    </row>
    <row r="106" spans="5:6" x14ac:dyDescent="0.25">
      <c r="E106" s="316"/>
      <c r="F106" s="139"/>
    </row>
    <row r="107" spans="5:6" x14ac:dyDescent="0.25">
      <c r="E107" s="316"/>
      <c r="F107" s="139"/>
    </row>
    <row r="108" spans="5:6" x14ac:dyDescent="0.25">
      <c r="E108" s="316"/>
      <c r="F108" s="139"/>
    </row>
    <row r="109" spans="5:6" x14ac:dyDescent="0.25">
      <c r="E109" s="316"/>
      <c r="F109" s="139"/>
    </row>
    <row r="110" spans="5:6" x14ac:dyDescent="0.25">
      <c r="F110" s="362"/>
    </row>
    <row r="111" spans="5:6" x14ac:dyDescent="0.25">
      <c r="F111" s="362"/>
    </row>
    <row r="112" spans="5:6" x14ac:dyDescent="0.25">
      <c r="F112" s="362"/>
    </row>
    <row r="113" spans="6:6" x14ac:dyDescent="0.25">
      <c r="F113" s="362"/>
    </row>
    <row r="114" spans="6:6" x14ac:dyDescent="0.25">
      <c r="F114" s="362"/>
    </row>
    <row r="115" spans="6:6" x14ac:dyDescent="0.25">
      <c r="F115" s="362"/>
    </row>
    <row r="116" spans="6:6" x14ac:dyDescent="0.25">
      <c r="F116" s="362"/>
    </row>
    <row r="117" spans="6:6" x14ac:dyDescent="0.25">
      <c r="F117" s="362"/>
    </row>
    <row r="118" spans="6:6" x14ac:dyDescent="0.25">
      <c r="F118" s="362"/>
    </row>
    <row r="119" spans="6:6" x14ac:dyDescent="0.25">
      <c r="F119" s="362"/>
    </row>
    <row r="120" spans="6:6" x14ac:dyDescent="0.25">
      <c r="F120" s="362"/>
    </row>
    <row r="121" spans="6:6" x14ac:dyDescent="0.25">
      <c r="F121" s="362"/>
    </row>
    <row r="122" spans="6:6" x14ac:dyDescent="0.25">
      <c r="F122" s="362"/>
    </row>
    <row r="123" spans="6:6" x14ac:dyDescent="0.25">
      <c r="F123" s="362"/>
    </row>
    <row r="124" spans="6:6" x14ac:dyDescent="0.25">
      <c r="F124" s="362"/>
    </row>
    <row r="125" spans="6:6" x14ac:dyDescent="0.25">
      <c r="F125" s="362"/>
    </row>
    <row r="126" spans="6:6" x14ac:dyDescent="0.25">
      <c r="F126" s="362"/>
    </row>
    <row r="127" spans="6:6" x14ac:dyDescent="0.25">
      <c r="F127" s="362"/>
    </row>
    <row r="128" spans="6:6" x14ac:dyDescent="0.25">
      <c r="F128" s="362"/>
    </row>
    <row r="129" spans="6:6" x14ac:dyDescent="0.25">
      <c r="F129" s="362"/>
    </row>
    <row r="130" spans="6:6" x14ac:dyDescent="0.25">
      <c r="F130" s="362"/>
    </row>
    <row r="131" spans="6:6" x14ac:dyDescent="0.25">
      <c r="F131" s="362"/>
    </row>
    <row r="132" spans="6:6" x14ac:dyDescent="0.25">
      <c r="F132" s="362"/>
    </row>
    <row r="133" spans="6:6" x14ac:dyDescent="0.25">
      <c r="F133" s="362"/>
    </row>
    <row r="134" spans="6:6" x14ac:dyDescent="0.25">
      <c r="F134" s="362"/>
    </row>
    <row r="135" spans="6:6" x14ac:dyDescent="0.25">
      <c r="F135" s="362"/>
    </row>
    <row r="136" spans="6:6" x14ac:dyDescent="0.25">
      <c r="F136" s="362"/>
    </row>
    <row r="137" spans="6:6" x14ac:dyDescent="0.25">
      <c r="F137" s="362"/>
    </row>
    <row r="138" spans="6:6" x14ac:dyDescent="0.25">
      <c r="F138" s="362"/>
    </row>
    <row r="139" spans="6:6" x14ac:dyDescent="0.25">
      <c r="F139" s="362"/>
    </row>
    <row r="140" spans="6:6" x14ac:dyDescent="0.25">
      <c r="F140" s="362"/>
    </row>
    <row r="141" spans="6:6" x14ac:dyDescent="0.25">
      <c r="F141" s="362"/>
    </row>
    <row r="142" spans="6:6" x14ac:dyDescent="0.25">
      <c r="F142" s="362"/>
    </row>
    <row r="143" spans="6:6" x14ac:dyDescent="0.25">
      <c r="F143" s="362"/>
    </row>
    <row r="144" spans="6:6" x14ac:dyDescent="0.25">
      <c r="F144" s="362"/>
    </row>
    <row r="145" spans="6:6" x14ac:dyDescent="0.25">
      <c r="F145" s="362"/>
    </row>
    <row r="146" spans="6:6" x14ac:dyDescent="0.25">
      <c r="F146" s="362"/>
    </row>
    <row r="147" spans="6:6" x14ac:dyDescent="0.25">
      <c r="F147" s="362"/>
    </row>
    <row r="148" spans="6:6" x14ac:dyDescent="0.25">
      <c r="F148" s="362"/>
    </row>
    <row r="149" spans="6:6" x14ac:dyDescent="0.25">
      <c r="F149" s="362"/>
    </row>
    <row r="150" spans="6:6" x14ac:dyDescent="0.25">
      <c r="F150" s="362"/>
    </row>
    <row r="151" spans="6:6" x14ac:dyDescent="0.25">
      <c r="F151" s="362"/>
    </row>
    <row r="152" spans="6:6" x14ac:dyDescent="0.25">
      <c r="F152" s="362"/>
    </row>
    <row r="153" spans="6:6" x14ac:dyDescent="0.25">
      <c r="F153" s="362"/>
    </row>
    <row r="154" spans="6:6" x14ac:dyDescent="0.25">
      <c r="F154" s="362"/>
    </row>
    <row r="155" spans="6:6" x14ac:dyDescent="0.25">
      <c r="F155" s="362"/>
    </row>
    <row r="156" spans="6:6" x14ac:dyDescent="0.25">
      <c r="F156" s="362"/>
    </row>
    <row r="157" spans="6:6" x14ac:dyDescent="0.25">
      <c r="F157" s="362"/>
    </row>
    <row r="158" spans="6:6" x14ac:dyDescent="0.25">
      <c r="F158" s="362"/>
    </row>
    <row r="159" spans="6:6" x14ac:dyDescent="0.25">
      <c r="F159" s="362"/>
    </row>
    <row r="160" spans="6:6" x14ac:dyDescent="0.25">
      <c r="F160" s="362"/>
    </row>
    <row r="161" spans="6:6" x14ac:dyDescent="0.25">
      <c r="F161" s="362"/>
    </row>
    <row r="162" spans="6:6" x14ac:dyDescent="0.25">
      <c r="F162" s="362"/>
    </row>
    <row r="163" spans="6:6" x14ac:dyDescent="0.25">
      <c r="F163" s="362"/>
    </row>
    <row r="164" spans="6:6" x14ac:dyDescent="0.25">
      <c r="F164" s="362"/>
    </row>
    <row r="165" spans="6:6" x14ac:dyDescent="0.25">
      <c r="F165" s="362"/>
    </row>
    <row r="166" spans="6:6" x14ac:dyDescent="0.25">
      <c r="F166" s="362"/>
    </row>
    <row r="167" spans="6:6" x14ac:dyDescent="0.25">
      <c r="F167" s="362"/>
    </row>
    <row r="168" spans="6:6" x14ac:dyDescent="0.25">
      <c r="F168" s="362"/>
    </row>
    <row r="169" spans="6:6" x14ac:dyDescent="0.25">
      <c r="F169" s="362"/>
    </row>
    <row r="170" spans="6:6" x14ac:dyDescent="0.25">
      <c r="F170" s="362"/>
    </row>
    <row r="171" spans="6:6" x14ac:dyDescent="0.25">
      <c r="F171" s="362"/>
    </row>
    <row r="172" spans="6:6" x14ac:dyDescent="0.25">
      <c r="F172" s="362"/>
    </row>
    <row r="173" spans="6:6" x14ac:dyDescent="0.25">
      <c r="F173" s="362"/>
    </row>
    <row r="174" spans="6:6" x14ac:dyDescent="0.25">
      <c r="F174" s="362"/>
    </row>
    <row r="175" spans="6:6" x14ac:dyDescent="0.25">
      <c r="F175" s="362"/>
    </row>
    <row r="176" spans="6:6" x14ac:dyDescent="0.25">
      <c r="F176" s="362"/>
    </row>
    <row r="177" spans="6:6" x14ac:dyDescent="0.25">
      <c r="F177" s="362"/>
    </row>
    <row r="178" spans="6:6" x14ac:dyDescent="0.25">
      <c r="F178" s="362"/>
    </row>
    <row r="179" spans="6:6" x14ac:dyDescent="0.25">
      <c r="F179" s="362"/>
    </row>
    <row r="180" spans="6:6" x14ac:dyDescent="0.25">
      <c r="F180" s="362"/>
    </row>
    <row r="181" spans="6:6" x14ac:dyDescent="0.25">
      <c r="F181" s="362"/>
    </row>
    <row r="182" spans="6:6" x14ac:dyDescent="0.25">
      <c r="F182" s="362"/>
    </row>
    <row r="183" spans="6:6" x14ac:dyDescent="0.25">
      <c r="F183" s="362"/>
    </row>
    <row r="184" spans="6:6" x14ac:dyDescent="0.25">
      <c r="F184" s="362"/>
    </row>
    <row r="185" spans="6:6" x14ac:dyDescent="0.25">
      <c r="F185" s="362"/>
    </row>
    <row r="186" spans="6:6" x14ac:dyDescent="0.25">
      <c r="F186" s="362"/>
    </row>
    <row r="187" spans="6:6" x14ac:dyDescent="0.25">
      <c r="F187" s="362"/>
    </row>
    <row r="188" spans="6:6" x14ac:dyDescent="0.25">
      <c r="F188" s="362"/>
    </row>
    <row r="189" spans="6:6" x14ac:dyDescent="0.25">
      <c r="F189" s="362"/>
    </row>
    <row r="190" spans="6:6" x14ac:dyDescent="0.25">
      <c r="F190" s="362"/>
    </row>
    <row r="191" spans="6:6" x14ac:dyDescent="0.25">
      <c r="F191" s="362"/>
    </row>
    <row r="192" spans="6:6" x14ac:dyDescent="0.25">
      <c r="F192" s="362"/>
    </row>
    <row r="193" spans="6:6" x14ac:dyDescent="0.25">
      <c r="F193" s="362"/>
    </row>
    <row r="194" spans="6:6" x14ac:dyDescent="0.25">
      <c r="F194" s="362"/>
    </row>
    <row r="195" spans="6:6" x14ac:dyDescent="0.25">
      <c r="F195" s="362"/>
    </row>
    <row r="196" spans="6:6" x14ac:dyDescent="0.25">
      <c r="F196" s="362"/>
    </row>
    <row r="197" spans="6:6" x14ac:dyDescent="0.25">
      <c r="F197" s="362"/>
    </row>
    <row r="198" spans="6:6" x14ac:dyDescent="0.25">
      <c r="F198" s="362"/>
    </row>
    <row r="199" spans="6:6" x14ac:dyDescent="0.25">
      <c r="F199" s="362"/>
    </row>
    <row r="200" spans="6:6" x14ac:dyDescent="0.25">
      <c r="F200" s="362"/>
    </row>
    <row r="201" spans="6:6" x14ac:dyDescent="0.25">
      <c r="F201" s="362"/>
    </row>
    <row r="202" spans="6:6" x14ac:dyDescent="0.25">
      <c r="F202" s="362"/>
    </row>
    <row r="203" spans="6:6" x14ac:dyDescent="0.25">
      <c r="F203" s="362"/>
    </row>
    <row r="204" spans="6:6" x14ac:dyDescent="0.25">
      <c r="F204" s="362"/>
    </row>
    <row r="205" spans="6:6" x14ac:dyDescent="0.25">
      <c r="F205" s="362"/>
    </row>
    <row r="206" spans="6:6" x14ac:dyDescent="0.25">
      <c r="F206" s="362"/>
    </row>
    <row r="207" spans="6:6" x14ac:dyDescent="0.25">
      <c r="F207" s="362"/>
    </row>
    <row r="208" spans="6:6" x14ac:dyDescent="0.25">
      <c r="F208" s="362"/>
    </row>
    <row r="209" spans="6:6" x14ac:dyDescent="0.25">
      <c r="F209" s="362"/>
    </row>
    <row r="210" spans="6:6" x14ac:dyDescent="0.25">
      <c r="F210" s="362"/>
    </row>
    <row r="211" spans="6:6" x14ac:dyDescent="0.25">
      <c r="F211" s="362"/>
    </row>
    <row r="212" spans="6:6" x14ac:dyDescent="0.25">
      <c r="F212" s="362"/>
    </row>
    <row r="213" spans="6:6" x14ac:dyDescent="0.25">
      <c r="F213" s="362"/>
    </row>
    <row r="214" spans="6:6" x14ac:dyDescent="0.25">
      <c r="F214" s="362"/>
    </row>
    <row r="215" spans="6:6" x14ac:dyDescent="0.25">
      <c r="F215" s="362"/>
    </row>
    <row r="216" spans="6:6" x14ac:dyDescent="0.25">
      <c r="F216" s="362"/>
    </row>
    <row r="217" spans="6:6" x14ac:dyDescent="0.25">
      <c r="F217" s="362"/>
    </row>
    <row r="218" spans="6:6" x14ac:dyDescent="0.25">
      <c r="F218" s="362"/>
    </row>
    <row r="219" spans="6:6" x14ac:dyDescent="0.25">
      <c r="F219" s="362"/>
    </row>
    <row r="220" spans="6:6" x14ac:dyDescent="0.25">
      <c r="F220" s="362"/>
    </row>
    <row r="221" spans="6:6" x14ac:dyDescent="0.25">
      <c r="F221" s="362"/>
    </row>
    <row r="222" spans="6:6" x14ac:dyDescent="0.25">
      <c r="F222" s="362"/>
    </row>
    <row r="223" spans="6:6" x14ac:dyDescent="0.25">
      <c r="F223" s="362"/>
    </row>
    <row r="224" spans="6:6" x14ac:dyDescent="0.25">
      <c r="F224" s="362"/>
    </row>
    <row r="225" spans="6:6" x14ac:dyDescent="0.25">
      <c r="F225" s="362"/>
    </row>
    <row r="226" spans="6:6" x14ac:dyDescent="0.25">
      <c r="F226" s="362"/>
    </row>
    <row r="227" spans="6:6" x14ac:dyDescent="0.25">
      <c r="F227" s="362"/>
    </row>
    <row r="228" spans="6:6" x14ac:dyDescent="0.25">
      <c r="F228" s="362"/>
    </row>
    <row r="229" spans="6:6" x14ac:dyDescent="0.25">
      <c r="F229" s="362"/>
    </row>
    <row r="230" spans="6:6" x14ac:dyDescent="0.25">
      <c r="F230" s="362"/>
    </row>
    <row r="231" spans="6:6" x14ac:dyDescent="0.25">
      <c r="F231" s="362"/>
    </row>
    <row r="232" spans="6:6" x14ac:dyDescent="0.25">
      <c r="F232" s="362"/>
    </row>
    <row r="233" spans="6:6" x14ac:dyDescent="0.25">
      <c r="F233" s="362"/>
    </row>
    <row r="234" spans="6:6" x14ac:dyDescent="0.25">
      <c r="F234" s="362"/>
    </row>
    <row r="235" spans="6:6" x14ac:dyDescent="0.25">
      <c r="F235" s="362"/>
    </row>
    <row r="236" spans="6:6" x14ac:dyDescent="0.25">
      <c r="F236" s="362"/>
    </row>
    <row r="237" spans="6:6" x14ac:dyDescent="0.25">
      <c r="F237" s="362"/>
    </row>
    <row r="238" spans="6:6" x14ac:dyDescent="0.25">
      <c r="F238" s="362"/>
    </row>
    <row r="239" spans="6:6" x14ac:dyDescent="0.25">
      <c r="F239" s="362"/>
    </row>
    <row r="240" spans="6:6" x14ac:dyDescent="0.25">
      <c r="F240" s="362"/>
    </row>
    <row r="241" spans="6:6" x14ac:dyDescent="0.25">
      <c r="F241" s="362"/>
    </row>
    <row r="242" spans="6:6" x14ac:dyDescent="0.25">
      <c r="F242" s="362"/>
    </row>
    <row r="243" spans="6:6" x14ac:dyDescent="0.25">
      <c r="F243" s="362"/>
    </row>
    <row r="244" spans="6:6" x14ac:dyDescent="0.25">
      <c r="F244" s="362"/>
    </row>
    <row r="245" spans="6:6" x14ac:dyDescent="0.25">
      <c r="F245" s="362"/>
    </row>
    <row r="246" spans="6:6" x14ac:dyDescent="0.25">
      <c r="F246" s="362"/>
    </row>
    <row r="247" spans="6:6" x14ac:dyDescent="0.25">
      <c r="F247" s="362"/>
    </row>
    <row r="248" spans="6:6" x14ac:dyDescent="0.25">
      <c r="F248" s="362"/>
    </row>
    <row r="249" spans="6:6" x14ac:dyDescent="0.25">
      <c r="F249" s="362"/>
    </row>
    <row r="250" spans="6:6" x14ac:dyDescent="0.25">
      <c r="F250" s="362"/>
    </row>
    <row r="251" spans="6:6" x14ac:dyDescent="0.25">
      <c r="F251" s="362"/>
    </row>
    <row r="252" spans="6:6" x14ac:dyDescent="0.25">
      <c r="F252" s="362"/>
    </row>
    <row r="253" spans="6:6" x14ac:dyDescent="0.25">
      <c r="F253" s="362"/>
    </row>
    <row r="254" spans="6:6" x14ac:dyDescent="0.25">
      <c r="F254" s="362"/>
    </row>
    <row r="255" spans="6:6" x14ac:dyDescent="0.25">
      <c r="F255" s="362"/>
    </row>
    <row r="256" spans="6:6" x14ac:dyDescent="0.25">
      <c r="F256" s="362"/>
    </row>
    <row r="257" spans="6:6" x14ac:dyDescent="0.25">
      <c r="F257" s="362"/>
    </row>
    <row r="258" spans="6:6" x14ac:dyDescent="0.25">
      <c r="F258" s="362"/>
    </row>
    <row r="259" spans="6:6" x14ac:dyDescent="0.25">
      <c r="F259" s="362"/>
    </row>
    <row r="260" spans="6:6" x14ac:dyDescent="0.25">
      <c r="F260" s="362"/>
    </row>
    <row r="261" spans="6:6" x14ac:dyDescent="0.25">
      <c r="F261" s="362"/>
    </row>
    <row r="262" spans="6:6" x14ac:dyDescent="0.25">
      <c r="F262" s="362"/>
    </row>
    <row r="263" spans="6:6" x14ac:dyDescent="0.25">
      <c r="F263" s="362"/>
    </row>
    <row r="264" spans="6:6" x14ac:dyDescent="0.25">
      <c r="F264" s="362"/>
    </row>
    <row r="265" spans="6:6" x14ac:dyDescent="0.25">
      <c r="F265" s="362"/>
    </row>
    <row r="266" spans="6:6" x14ac:dyDescent="0.25">
      <c r="F266" s="362"/>
    </row>
    <row r="267" spans="6:6" x14ac:dyDescent="0.25">
      <c r="F267" s="362"/>
    </row>
    <row r="268" spans="6:6" x14ac:dyDescent="0.25">
      <c r="F268" s="362"/>
    </row>
    <row r="269" spans="6:6" x14ac:dyDescent="0.25">
      <c r="F269" s="362"/>
    </row>
    <row r="270" spans="6:6" x14ac:dyDescent="0.25">
      <c r="F270" s="362"/>
    </row>
    <row r="271" spans="6:6" x14ac:dyDescent="0.25">
      <c r="F271" s="362"/>
    </row>
    <row r="272" spans="6:6" x14ac:dyDescent="0.25">
      <c r="F272" s="362"/>
    </row>
    <row r="273" spans="6:6" x14ac:dyDescent="0.25">
      <c r="F273" s="362"/>
    </row>
    <row r="274" spans="6:6" x14ac:dyDescent="0.25">
      <c r="F274" s="362"/>
    </row>
    <row r="275" spans="6:6" x14ac:dyDescent="0.25">
      <c r="F275" s="362"/>
    </row>
    <row r="276" spans="6:6" x14ac:dyDescent="0.25">
      <c r="F276" s="362"/>
    </row>
    <row r="277" spans="6:6" x14ac:dyDescent="0.25">
      <c r="F277" s="362"/>
    </row>
    <row r="278" spans="6:6" x14ac:dyDescent="0.25">
      <c r="F278" s="362"/>
    </row>
    <row r="279" spans="6:6" x14ac:dyDescent="0.25">
      <c r="F279" s="362"/>
    </row>
    <row r="280" spans="6:6" x14ac:dyDescent="0.25">
      <c r="F280" s="362"/>
    </row>
    <row r="281" spans="6:6" x14ac:dyDescent="0.25">
      <c r="F281" s="362"/>
    </row>
    <row r="282" spans="6:6" x14ac:dyDescent="0.25">
      <c r="F282" s="362"/>
    </row>
    <row r="283" spans="6:6" x14ac:dyDescent="0.25">
      <c r="F283" s="362"/>
    </row>
    <row r="284" spans="6:6" x14ac:dyDescent="0.25">
      <c r="F284" s="362"/>
    </row>
    <row r="285" spans="6:6" x14ac:dyDescent="0.25">
      <c r="F285" s="362"/>
    </row>
    <row r="286" spans="6:6" x14ac:dyDescent="0.25">
      <c r="F286" s="362"/>
    </row>
    <row r="287" spans="6:6" x14ac:dyDescent="0.25">
      <c r="F287" s="362"/>
    </row>
    <row r="288" spans="6:6" x14ac:dyDescent="0.25">
      <c r="F288" s="362"/>
    </row>
    <row r="289" spans="6:6" x14ac:dyDescent="0.25">
      <c r="F289" s="362"/>
    </row>
    <row r="290" spans="6:6" x14ac:dyDescent="0.25">
      <c r="F290" s="362"/>
    </row>
    <row r="291" spans="6:6" x14ac:dyDescent="0.25">
      <c r="F291" s="362"/>
    </row>
    <row r="292" spans="6:6" x14ac:dyDescent="0.25">
      <c r="F292" s="362"/>
    </row>
    <row r="293" spans="6:6" x14ac:dyDescent="0.25">
      <c r="F293" s="362"/>
    </row>
    <row r="294" spans="6:6" x14ac:dyDescent="0.25">
      <c r="F294" s="362"/>
    </row>
    <row r="295" spans="6:6" x14ac:dyDescent="0.25">
      <c r="F295" s="362"/>
    </row>
    <row r="296" spans="6:6" x14ac:dyDescent="0.25">
      <c r="F296" s="362"/>
    </row>
    <row r="297" spans="6:6" x14ac:dyDescent="0.25">
      <c r="F297" s="362"/>
    </row>
    <row r="298" spans="6:6" x14ac:dyDescent="0.25">
      <c r="F298" s="362"/>
    </row>
    <row r="299" spans="6:6" x14ac:dyDescent="0.25">
      <c r="F299" s="362"/>
    </row>
    <row r="300" spans="6:6" x14ac:dyDescent="0.25">
      <c r="F300" s="362"/>
    </row>
    <row r="301" spans="6:6" x14ac:dyDescent="0.25">
      <c r="F301" s="362"/>
    </row>
    <row r="302" spans="6:6" x14ac:dyDescent="0.25">
      <c r="F302" s="362"/>
    </row>
    <row r="303" spans="6:6" x14ac:dyDescent="0.25">
      <c r="F303" s="362"/>
    </row>
  </sheetData>
  <mergeCells count="11">
    <mergeCell ref="E9:F9"/>
    <mergeCell ref="A1:F1"/>
    <mergeCell ref="A2:F2"/>
    <mergeCell ref="A3:F3"/>
    <mergeCell ref="A4:F4"/>
    <mergeCell ref="E8:F8"/>
    <mergeCell ref="C34:E34"/>
    <mergeCell ref="B36:B40"/>
    <mergeCell ref="C69:E69"/>
    <mergeCell ref="C75:E75"/>
    <mergeCell ref="A77:E77"/>
  </mergeCells>
  <conditionalFormatting sqref="E10 E12:E13">
    <cfRule type="cellIs" dxfId="25" priority="1" operator="equal">
      <formula>0</formula>
    </cfRule>
  </conditionalFormatting>
  <conditionalFormatting sqref="E44:E47">
    <cfRule type="cellIs" dxfId="24" priority="2" operator="equal">
      <formula>0</formula>
    </cfRule>
  </conditionalFormatting>
  <conditionalFormatting sqref="E51 E55 E57 E61 E64 E67">
    <cfRule type="cellIs" dxfId="23" priority="3" operator="equal">
      <formula>0</formula>
    </cfRule>
  </conditionalFormatting>
  <conditionalFormatting sqref="E72:E73">
    <cfRule type="cellIs" dxfId="22" priority="4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5" fitToHeight="0" orientation="portrait" r:id="rId1"/>
  <headerFooter>
    <oddFooter>&amp;L&amp;"Arial,Normal"&amp;5DPGF - LOT 05: CF-Cf-ALARME INCENDIE-SECURITE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4E73F-68C8-4048-8F02-4086B4EE5A0C}">
  <sheetPr>
    <pageSetUpPr fitToPage="1"/>
  </sheetPr>
  <dimension ref="A1:M162"/>
  <sheetViews>
    <sheetView zoomScaleNormal="100" zoomScaleSheetLayoutView="85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133" customWidth="1"/>
    <col min="6" max="6" width="17.7109375" style="79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4" customFormat="1" ht="33.950000000000003" customHeight="1" thickTop="1" thickBot="1" x14ac:dyDescent="0.3">
      <c r="A3" s="387" t="s">
        <v>59</v>
      </c>
      <c r="B3" s="388"/>
      <c r="C3" s="388"/>
      <c r="D3" s="388"/>
      <c r="E3" s="388"/>
      <c r="F3" s="389"/>
    </row>
    <row r="4" spans="1:13" s="4" customFormat="1" ht="33.950000000000003" customHeight="1" thickTop="1" thickBot="1" x14ac:dyDescent="0.3">
      <c r="A4" s="390" t="s">
        <v>2</v>
      </c>
      <c r="B4" s="391"/>
      <c r="C4" s="391"/>
      <c r="D4" s="391"/>
      <c r="E4" s="391"/>
      <c r="F4" s="392"/>
      <c r="G4" s="5"/>
      <c r="H4" s="5"/>
      <c r="I4" s="5"/>
      <c r="J4" s="5"/>
    </row>
    <row r="5" spans="1:13" s="11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2"/>
      <c r="B6" s="13"/>
      <c r="C6" s="14"/>
      <c r="D6" s="15"/>
      <c r="E6" s="16"/>
      <c r="F6" s="17"/>
    </row>
    <row r="7" spans="1:13" ht="15" customHeight="1" x14ac:dyDescent="0.25">
      <c r="A7" s="19">
        <v>5.0999999999999996</v>
      </c>
      <c r="B7" s="20" t="s">
        <v>19</v>
      </c>
      <c r="C7" s="14"/>
      <c r="D7" s="15"/>
      <c r="E7" s="16"/>
      <c r="F7" s="17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s="28" customFormat="1" ht="24" x14ac:dyDescent="0.25">
      <c r="A10" s="21">
        <f>+A9+0.001</f>
        <v>5.1030000000000006</v>
      </c>
      <c r="B10" s="26" t="s">
        <v>24</v>
      </c>
      <c r="C10" s="14" t="s">
        <v>25</v>
      </c>
      <c r="D10" s="15">
        <v>1</v>
      </c>
      <c r="E10" s="27"/>
      <c r="F10" s="17"/>
    </row>
    <row r="11" spans="1:13" s="28" customFormat="1" ht="12.75" x14ac:dyDescent="0.25">
      <c r="A11" s="21">
        <f>+A10+0.001</f>
        <v>5.104000000000001</v>
      </c>
      <c r="B11" s="26" t="s">
        <v>26</v>
      </c>
      <c r="C11" s="14"/>
      <c r="D11" s="15"/>
      <c r="E11" s="29"/>
      <c r="F11" s="17"/>
    </row>
    <row r="12" spans="1:13" s="28" customFormat="1" ht="12" customHeight="1" x14ac:dyDescent="0.25">
      <c r="A12" s="60"/>
      <c r="B12" s="30" t="s">
        <v>27</v>
      </c>
      <c r="C12" s="14" t="s">
        <v>25</v>
      </c>
      <c r="D12" s="15">
        <v>1</v>
      </c>
      <c r="E12" s="27"/>
      <c r="F12" s="17"/>
      <c r="J12" s="28" t="s">
        <v>10</v>
      </c>
      <c r="K12" s="28" t="s">
        <v>10</v>
      </c>
    </row>
    <row r="13" spans="1:13" s="28" customFormat="1" ht="12.75" x14ac:dyDescent="0.25">
      <c r="A13" s="60"/>
      <c r="B13" s="30" t="s">
        <v>28</v>
      </c>
      <c r="C13" s="14" t="s">
        <v>25</v>
      </c>
      <c r="D13" s="15">
        <v>1</v>
      </c>
      <c r="E13" s="27"/>
      <c r="F13" s="17"/>
    </row>
    <row r="14" spans="1:13" ht="15" customHeight="1" x14ac:dyDescent="0.25">
      <c r="A14" s="32"/>
      <c r="B14" s="30"/>
      <c r="C14" s="14"/>
      <c r="D14" s="15"/>
      <c r="E14" s="16"/>
      <c r="F14" s="17"/>
    </row>
    <row r="15" spans="1:13" customFormat="1" ht="12" customHeight="1" x14ac:dyDescent="0.25">
      <c r="A15" s="33"/>
      <c r="B15" s="34" t="s">
        <v>29</v>
      </c>
      <c r="C15" s="35"/>
      <c r="D15" s="36"/>
      <c r="E15" s="37"/>
      <c r="F15" s="38"/>
    </row>
    <row r="16" spans="1:13" customFormat="1" ht="12" customHeight="1" x14ac:dyDescent="0.25">
      <c r="A16" s="33"/>
      <c r="B16" s="34" t="s">
        <v>30</v>
      </c>
      <c r="C16" s="35"/>
      <c r="D16" s="36"/>
      <c r="E16" s="37"/>
      <c r="F16" s="38"/>
    </row>
    <row r="17" spans="1:6" customFormat="1" ht="12" customHeight="1" x14ac:dyDescent="0.25">
      <c r="A17" s="33"/>
      <c r="B17" s="34" t="s">
        <v>31</v>
      </c>
      <c r="C17" s="35"/>
      <c r="D17" s="36"/>
      <c r="E17" s="37"/>
      <c r="F17" s="38"/>
    </row>
    <row r="18" spans="1:6" customFormat="1" ht="12" customHeight="1" x14ac:dyDescent="0.25">
      <c r="A18" s="33"/>
      <c r="B18" s="34" t="s">
        <v>32</v>
      </c>
      <c r="C18" s="39"/>
      <c r="D18" s="24"/>
      <c r="E18" s="29"/>
      <c r="F18" s="31"/>
    </row>
    <row r="19" spans="1:6" customFormat="1" ht="12" customHeight="1" x14ac:dyDescent="0.25">
      <c r="A19" s="33"/>
      <c r="B19" s="34" t="s">
        <v>33</v>
      </c>
      <c r="C19" s="35"/>
      <c r="D19" s="36"/>
      <c r="E19" s="37"/>
      <c r="F19" s="38"/>
    </row>
    <row r="20" spans="1:6" customFormat="1" ht="12" customHeight="1" x14ac:dyDescent="0.25">
      <c r="A20" s="33"/>
      <c r="B20" s="34" t="s">
        <v>34</v>
      </c>
      <c r="C20" s="35"/>
      <c r="D20" s="36"/>
      <c r="E20" s="37"/>
      <c r="F20" s="38"/>
    </row>
    <row r="21" spans="1:6" customFormat="1" ht="12" customHeight="1" x14ac:dyDescent="0.25">
      <c r="A21" s="33"/>
      <c r="B21" s="34" t="s">
        <v>35</v>
      </c>
      <c r="C21" s="35"/>
      <c r="D21" s="36"/>
      <c r="E21" s="37"/>
      <c r="F21" s="38"/>
    </row>
    <row r="22" spans="1:6" customFormat="1" ht="12" customHeight="1" x14ac:dyDescent="0.25">
      <c r="A22" s="33"/>
      <c r="B22" s="34" t="s">
        <v>36</v>
      </c>
      <c r="C22" s="35"/>
      <c r="D22" s="36"/>
      <c r="E22" s="37"/>
      <c r="F22" s="38"/>
    </row>
    <row r="23" spans="1:6" customFormat="1" ht="12" customHeight="1" x14ac:dyDescent="0.25">
      <c r="A23" s="33"/>
      <c r="B23" s="34" t="s">
        <v>37</v>
      </c>
      <c r="C23" s="35"/>
      <c r="D23" s="36"/>
      <c r="E23" s="37"/>
      <c r="F23" s="38"/>
    </row>
    <row r="24" spans="1:6" customFormat="1" ht="12" customHeight="1" x14ac:dyDescent="0.25">
      <c r="A24" s="33"/>
      <c r="B24" s="34" t="s">
        <v>38</v>
      </c>
      <c r="C24" s="35"/>
      <c r="D24" s="36"/>
      <c r="E24" s="37"/>
      <c r="F24" s="38"/>
    </row>
    <row r="25" spans="1:6" customFormat="1" ht="12" customHeight="1" x14ac:dyDescent="0.25">
      <c r="A25" s="33"/>
      <c r="B25" s="34" t="s">
        <v>39</v>
      </c>
      <c r="C25" s="35"/>
      <c r="D25" s="36"/>
      <c r="E25" s="37"/>
      <c r="F25" s="38"/>
    </row>
    <row r="26" spans="1:6" customFormat="1" ht="12" customHeight="1" x14ac:dyDescent="0.25">
      <c r="A26" s="33"/>
      <c r="B26" s="34" t="s">
        <v>40</v>
      </c>
      <c r="C26" s="35"/>
      <c r="D26" s="36"/>
      <c r="E26" s="37"/>
      <c r="F26" s="38"/>
    </row>
    <row r="27" spans="1:6" customFormat="1" ht="12" customHeight="1" x14ac:dyDescent="0.25">
      <c r="A27" s="33"/>
      <c r="B27" s="34" t="s">
        <v>41</v>
      </c>
      <c r="C27" s="35"/>
      <c r="D27" s="36"/>
      <c r="E27" s="37"/>
      <c r="F27" s="38"/>
    </row>
    <row r="28" spans="1:6" customFormat="1" ht="12" customHeight="1" x14ac:dyDescent="0.25">
      <c r="A28" s="33"/>
      <c r="B28" s="34" t="s">
        <v>42</v>
      </c>
      <c r="C28" s="35"/>
      <c r="D28" s="36"/>
      <c r="E28" s="37"/>
      <c r="F28" s="38"/>
    </row>
    <row r="29" spans="1:6" customFormat="1" ht="12" customHeight="1" x14ac:dyDescent="0.25">
      <c r="A29" s="33"/>
      <c r="B29" s="34" t="s">
        <v>43</v>
      </c>
      <c r="C29" s="35"/>
      <c r="D29" s="36"/>
      <c r="E29" s="37"/>
      <c r="F29" s="38"/>
    </row>
    <row r="30" spans="1:6" customFormat="1" ht="12" customHeight="1" x14ac:dyDescent="0.25">
      <c r="A30" s="33"/>
      <c r="B30" s="34" t="s">
        <v>44</v>
      </c>
      <c r="C30" s="35"/>
      <c r="D30" s="36"/>
      <c r="E30" s="37"/>
      <c r="F30" s="38"/>
    </row>
    <row r="31" spans="1:6" customFormat="1" ht="12" customHeight="1" x14ac:dyDescent="0.25">
      <c r="A31" s="33"/>
      <c r="B31" s="34" t="s">
        <v>45</v>
      </c>
      <c r="C31" s="35"/>
      <c r="D31" s="36"/>
      <c r="E31" s="37"/>
      <c r="F31" s="38"/>
    </row>
    <row r="32" spans="1:6" customFormat="1" ht="12" customHeight="1" x14ac:dyDescent="0.25">
      <c r="A32" s="33"/>
      <c r="B32" s="34" t="s">
        <v>46</v>
      </c>
      <c r="C32" s="35"/>
      <c r="D32" s="36"/>
      <c r="E32" s="37"/>
      <c r="F32" s="38"/>
    </row>
    <row r="33" spans="1:6" ht="15" customHeight="1" thickBot="1" x14ac:dyDescent="0.3">
      <c r="A33" s="32"/>
      <c r="B33" s="40"/>
      <c r="C33" s="41"/>
      <c r="D33" s="42"/>
      <c r="E33" s="43"/>
      <c r="F33" s="44"/>
    </row>
    <row r="34" spans="1:6" ht="26.1" customHeight="1" thickTop="1" thickBot="1" x14ac:dyDescent="0.3">
      <c r="A34" s="45"/>
      <c r="B34" s="46"/>
      <c r="C34" s="375" t="s">
        <v>19</v>
      </c>
      <c r="D34" s="376"/>
      <c r="E34" s="377"/>
      <c r="F34" s="47"/>
    </row>
    <row r="35" spans="1:6" ht="15" customHeight="1" thickTop="1" thickBot="1" x14ac:dyDescent="0.3">
      <c r="A35" s="32"/>
      <c r="B35" s="40"/>
      <c r="C35" s="48"/>
      <c r="D35" s="49"/>
      <c r="E35" s="50"/>
      <c r="F35" s="51"/>
    </row>
    <row r="36" spans="1:6" customFormat="1" ht="12" customHeight="1" thickTop="1" x14ac:dyDescent="0.25">
      <c r="A36" s="33"/>
      <c r="B36" s="378" t="s">
        <v>47</v>
      </c>
      <c r="C36" s="39"/>
      <c r="D36" s="24"/>
      <c r="E36" s="29"/>
      <c r="F36" s="25"/>
    </row>
    <row r="37" spans="1:6" customFormat="1" ht="12" customHeight="1" x14ac:dyDescent="0.25">
      <c r="A37" s="33"/>
      <c r="B37" s="379"/>
      <c r="C37" s="39"/>
      <c r="D37" s="24"/>
      <c r="E37" s="29"/>
      <c r="F37" s="25"/>
    </row>
    <row r="38" spans="1:6" customFormat="1" ht="12" customHeight="1" x14ac:dyDescent="0.25">
      <c r="A38" s="33"/>
      <c r="B38" s="379"/>
      <c r="C38" s="39"/>
      <c r="D38" s="24"/>
      <c r="E38" s="29"/>
      <c r="F38" s="25"/>
    </row>
    <row r="39" spans="1:6" customFormat="1" ht="12" customHeight="1" x14ac:dyDescent="0.25">
      <c r="A39" s="33" t="s">
        <v>10</v>
      </c>
      <c r="B39" s="379"/>
      <c r="C39" s="39"/>
      <c r="D39" s="24"/>
      <c r="E39" s="29"/>
      <c r="F39" s="25"/>
    </row>
    <row r="40" spans="1:6" customFormat="1" ht="12" customHeight="1" thickBot="1" x14ac:dyDescent="0.3">
      <c r="A40" s="33"/>
      <c r="B40" s="380"/>
      <c r="C40" s="39"/>
      <c r="D40" s="24"/>
      <c r="E40" s="29"/>
      <c r="F40" s="25"/>
    </row>
    <row r="41" spans="1:6" ht="15" customHeight="1" thickTop="1" x14ac:dyDescent="0.25">
      <c r="A41" s="32"/>
      <c r="B41" s="40"/>
      <c r="C41" s="14"/>
      <c r="D41" s="15"/>
      <c r="E41" s="16"/>
      <c r="F41" s="17"/>
    </row>
    <row r="42" spans="1:6" s="28" customFormat="1" ht="24" customHeight="1" x14ac:dyDescent="0.25">
      <c r="A42" s="19">
        <v>5.1999999999999993</v>
      </c>
      <c r="B42" s="20" t="s">
        <v>48</v>
      </c>
      <c r="C42" s="14"/>
      <c r="D42" s="15"/>
      <c r="E42" s="16"/>
      <c r="F42" s="17"/>
    </row>
    <row r="43" spans="1:6" s="28" customFormat="1" ht="12.75" x14ac:dyDescent="0.2">
      <c r="A43" s="86"/>
      <c r="B43" s="40" t="s">
        <v>49</v>
      </c>
      <c r="C43" s="14"/>
      <c r="D43" s="15"/>
      <c r="E43" s="16"/>
      <c r="F43" s="17"/>
    </row>
    <row r="44" spans="1:6" s="28" customFormat="1" ht="12.75" x14ac:dyDescent="0.25">
      <c r="A44" s="87">
        <v>5.2009999999999996</v>
      </c>
      <c r="B44" s="26" t="s">
        <v>50</v>
      </c>
      <c r="C44" s="14" t="s">
        <v>25</v>
      </c>
      <c r="D44" s="15">
        <v>1</v>
      </c>
      <c r="E44" s="27"/>
      <c r="F44" s="17"/>
    </row>
    <row r="45" spans="1:6" s="28" customFormat="1" ht="12.75" x14ac:dyDescent="0.25">
      <c r="A45" s="88">
        <f>A44+0.0001</f>
        <v>5.2010999999999994</v>
      </c>
      <c r="B45" s="26" t="s">
        <v>51</v>
      </c>
      <c r="C45" s="14" t="s">
        <v>25</v>
      </c>
      <c r="D45" s="15">
        <v>1</v>
      </c>
      <c r="E45" s="27"/>
      <c r="F45" s="17"/>
    </row>
    <row r="46" spans="1:6" s="28" customFormat="1" ht="12.75" x14ac:dyDescent="0.25">
      <c r="A46" s="88">
        <f>A45+0.0001</f>
        <v>5.2011999999999992</v>
      </c>
      <c r="B46" s="26" t="s">
        <v>60</v>
      </c>
      <c r="C46" s="14" t="s">
        <v>25</v>
      </c>
      <c r="D46" s="15">
        <v>1</v>
      </c>
      <c r="E46" s="27"/>
      <c r="F46" s="17"/>
    </row>
    <row r="47" spans="1:6" s="28" customFormat="1" ht="12.75" x14ac:dyDescent="0.25">
      <c r="A47" s="88">
        <f>A46+0.0001</f>
        <v>5.2012999999999989</v>
      </c>
      <c r="B47" s="26" t="s">
        <v>61</v>
      </c>
      <c r="C47" s="14" t="s">
        <v>25</v>
      </c>
      <c r="D47" s="15">
        <v>1</v>
      </c>
      <c r="E47" s="27"/>
      <c r="F47" s="17"/>
    </row>
    <row r="48" spans="1:6" s="28" customFormat="1" ht="12.75" x14ac:dyDescent="0.25">
      <c r="A48" s="88"/>
      <c r="B48" s="26"/>
      <c r="C48" s="14"/>
      <c r="D48" s="15"/>
      <c r="E48" s="16"/>
      <c r="F48" s="17"/>
    </row>
    <row r="49" spans="1:8" s="57" customFormat="1" ht="15" customHeight="1" x14ac:dyDescent="0.25">
      <c r="A49" s="87">
        <f>A44+0.001</f>
        <v>5.202</v>
      </c>
      <c r="B49" s="40" t="s">
        <v>62</v>
      </c>
      <c r="C49" s="14"/>
      <c r="D49" s="15"/>
      <c r="E49" s="16"/>
      <c r="F49" s="17"/>
    </row>
    <row r="50" spans="1:8" s="57" customFormat="1" ht="15" x14ac:dyDescent="0.25">
      <c r="A50" s="88">
        <v>5.2021999999999995</v>
      </c>
      <c r="B50" s="26" t="s">
        <v>63</v>
      </c>
      <c r="C50" s="14"/>
      <c r="D50" s="15"/>
      <c r="E50" s="16"/>
      <c r="F50" s="17"/>
    </row>
    <row r="51" spans="1:8" s="57" customFormat="1" ht="15.75" thickBot="1" x14ac:dyDescent="0.25">
      <c r="A51" s="89"/>
      <c r="B51" s="90" t="s">
        <v>64</v>
      </c>
      <c r="C51" s="41" t="s">
        <v>25</v>
      </c>
      <c r="D51" s="42">
        <v>1</v>
      </c>
      <c r="E51" s="91"/>
      <c r="F51" s="44"/>
    </row>
    <row r="52" spans="1:8" s="55" customFormat="1" ht="13.5" thickTop="1" x14ac:dyDescent="0.25">
      <c r="A52" s="87">
        <f>A49+0.001</f>
        <v>5.2030000000000003</v>
      </c>
      <c r="B52" s="13" t="s">
        <v>65</v>
      </c>
      <c r="C52" s="54"/>
      <c r="D52" s="92"/>
      <c r="E52" s="16"/>
      <c r="F52" s="93"/>
    </row>
    <row r="53" spans="1:8" s="55" customFormat="1" ht="12.75" x14ac:dyDescent="0.25">
      <c r="A53" s="88">
        <f>A52+0.0001</f>
        <v>5.2031000000000001</v>
      </c>
      <c r="B53" s="26" t="s">
        <v>66</v>
      </c>
      <c r="C53" s="14"/>
      <c r="D53" s="15"/>
      <c r="E53" s="94"/>
      <c r="F53" s="17"/>
    </row>
    <row r="54" spans="1:8" s="55" customFormat="1" ht="12.75" x14ac:dyDescent="0.2">
      <c r="A54" s="95"/>
      <c r="B54" s="30" t="s">
        <v>67</v>
      </c>
      <c r="C54" s="14" t="s">
        <v>68</v>
      </c>
      <c r="D54" s="15">
        <v>10</v>
      </c>
      <c r="E54" s="27"/>
      <c r="F54" s="17"/>
    </row>
    <row r="55" spans="1:8" s="55" customFormat="1" ht="12.75" x14ac:dyDescent="0.25">
      <c r="A55" s="88">
        <f>A53+0.0001</f>
        <v>5.2031999999999998</v>
      </c>
      <c r="B55" s="26" t="s">
        <v>69</v>
      </c>
      <c r="C55" s="14"/>
      <c r="D55" s="15"/>
      <c r="E55" s="94"/>
      <c r="F55" s="17"/>
    </row>
    <row r="56" spans="1:8" s="55" customFormat="1" ht="12.75" x14ac:dyDescent="0.2">
      <c r="A56" s="95"/>
      <c r="B56" s="30" t="s">
        <v>70</v>
      </c>
      <c r="C56" s="14" t="s">
        <v>68</v>
      </c>
      <c r="D56" s="15">
        <v>10</v>
      </c>
      <c r="E56" s="27"/>
      <c r="F56" s="17"/>
    </row>
    <row r="57" spans="1:8" s="55" customFormat="1" ht="12.75" x14ac:dyDescent="0.2">
      <c r="A57" s="95"/>
      <c r="B57" s="30"/>
      <c r="C57" s="14"/>
      <c r="D57" s="15"/>
      <c r="E57" s="94"/>
      <c r="F57" s="17"/>
    </row>
    <row r="58" spans="1:8" s="57" customFormat="1" ht="15" x14ac:dyDescent="0.25">
      <c r="A58" s="88">
        <v>5.2033999999999994</v>
      </c>
      <c r="B58" s="26" t="s">
        <v>71</v>
      </c>
      <c r="C58" s="14" t="s">
        <v>25</v>
      </c>
      <c r="D58" s="15">
        <v>1</v>
      </c>
      <c r="E58" s="27"/>
      <c r="F58" s="17"/>
      <c r="H58" s="58"/>
    </row>
    <row r="59" spans="1:8" s="57" customFormat="1" ht="15" x14ac:dyDescent="0.2">
      <c r="A59" s="95"/>
      <c r="B59" s="26" t="s">
        <v>10</v>
      </c>
      <c r="C59" s="14"/>
      <c r="D59" s="15"/>
      <c r="E59" s="94"/>
      <c r="F59" s="17"/>
      <c r="H59" s="58"/>
    </row>
    <row r="60" spans="1:8" s="57" customFormat="1" ht="15" x14ac:dyDescent="0.25">
      <c r="A60" s="88">
        <f>A58+0.0001</f>
        <v>5.2034999999999991</v>
      </c>
      <c r="B60" s="26" t="s">
        <v>72</v>
      </c>
      <c r="C60" s="14" t="s">
        <v>25</v>
      </c>
      <c r="D60" s="15">
        <v>1</v>
      </c>
      <c r="E60" s="27"/>
      <c r="F60" s="17"/>
      <c r="H60" s="58"/>
    </row>
    <row r="61" spans="1:8" s="57" customFormat="1" ht="15" x14ac:dyDescent="0.2">
      <c r="A61" s="95"/>
      <c r="B61" s="26"/>
      <c r="C61" s="14"/>
      <c r="D61" s="15"/>
      <c r="E61" s="94"/>
      <c r="F61" s="96"/>
      <c r="H61" s="59"/>
    </row>
    <row r="62" spans="1:8" s="57" customFormat="1" ht="15" x14ac:dyDescent="0.25">
      <c r="A62" s="88">
        <f>A60+0.0001</f>
        <v>5.2035999999999989</v>
      </c>
      <c r="B62" s="26" t="s">
        <v>73</v>
      </c>
      <c r="C62" s="14" t="s">
        <v>25</v>
      </c>
      <c r="D62" s="15">
        <v>1</v>
      </c>
      <c r="E62" s="27"/>
      <c r="F62" s="96"/>
      <c r="H62" s="58"/>
    </row>
    <row r="63" spans="1:8" s="57" customFormat="1" ht="15" x14ac:dyDescent="0.2">
      <c r="A63" s="95"/>
      <c r="B63" s="26"/>
      <c r="C63" s="14"/>
      <c r="D63" s="15"/>
      <c r="E63" s="94"/>
      <c r="F63" s="96"/>
      <c r="H63" s="58"/>
    </row>
    <row r="64" spans="1:8" s="57" customFormat="1" ht="15" x14ac:dyDescent="0.25">
      <c r="A64" s="12">
        <v>5.205000000000001</v>
      </c>
      <c r="B64" s="13" t="s">
        <v>74</v>
      </c>
      <c r="C64" s="54"/>
      <c r="D64" s="92"/>
      <c r="E64" s="94"/>
      <c r="F64" s="97"/>
      <c r="H64" s="58"/>
    </row>
    <row r="65" spans="1:8" s="57" customFormat="1" ht="15" x14ac:dyDescent="0.25">
      <c r="A65" s="88">
        <v>5.2051000000000007</v>
      </c>
      <c r="B65" s="26" t="s">
        <v>75</v>
      </c>
      <c r="C65" s="14"/>
      <c r="D65" s="15"/>
      <c r="E65" s="94"/>
      <c r="F65" s="96"/>
      <c r="H65" s="59"/>
    </row>
    <row r="66" spans="1:8" s="57" customFormat="1" ht="15" x14ac:dyDescent="0.25">
      <c r="A66" s="98"/>
      <c r="B66" s="30" t="s">
        <v>76</v>
      </c>
      <c r="C66" s="14" t="s">
        <v>3</v>
      </c>
      <c r="D66" s="15">
        <f>SUM(D89:D93)</f>
        <v>19</v>
      </c>
      <c r="E66" s="27"/>
      <c r="F66" s="96"/>
      <c r="H66" s="58"/>
    </row>
    <row r="67" spans="1:8" s="57" customFormat="1" ht="15" x14ac:dyDescent="0.25">
      <c r="A67" s="98"/>
      <c r="B67" s="30" t="s">
        <v>77</v>
      </c>
      <c r="C67" s="14" t="s">
        <v>3</v>
      </c>
      <c r="D67" s="15">
        <f>ROUNDUP((D80+D81*2+D84*3)/8,0)</f>
        <v>4</v>
      </c>
      <c r="E67" s="27"/>
      <c r="F67" s="96"/>
      <c r="H67" s="58"/>
    </row>
    <row r="68" spans="1:8" s="57" customFormat="1" ht="15" x14ac:dyDescent="0.25">
      <c r="A68" s="88">
        <f>A65+0.0001</f>
        <v>5.2052000000000005</v>
      </c>
      <c r="B68" s="26" t="s">
        <v>78</v>
      </c>
      <c r="C68" s="14"/>
      <c r="D68" s="15"/>
      <c r="E68" s="94"/>
      <c r="F68" s="96"/>
      <c r="H68" s="58"/>
    </row>
    <row r="69" spans="1:8" s="57" customFormat="1" ht="24" x14ac:dyDescent="0.25">
      <c r="A69" s="98"/>
      <c r="B69" s="30" t="s">
        <v>79</v>
      </c>
      <c r="C69" s="14" t="s">
        <v>3</v>
      </c>
      <c r="D69" s="15">
        <v>1</v>
      </c>
      <c r="E69" s="27"/>
      <c r="F69" s="96"/>
      <c r="H69" s="58"/>
    </row>
    <row r="70" spans="1:8" s="28" customFormat="1" ht="12.75" x14ac:dyDescent="0.25">
      <c r="A70" s="98"/>
      <c r="B70" s="30" t="s">
        <v>80</v>
      </c>
      <c r="C70" s="14" t="s">
        <v>3</v>
      </c>
      <c r="D70" s="15">
        <v>1</v>
      </c>
      <c r="E70" s="27"/>
      <c r="F70" s="96"/>
    </row>
    <row r="71" spans="1:8" s="28" customFormat="1" ht="12.75" x14ac:dyDescent="0.25">
      <c r="A71" s="98"/>
      <c r="B71" s="30" t="s">
        <v>81</v>
      </c>
      <c r="C71" s="14" t="s">
        <v>3</v>
      </c>
      <c r="D71" s="15">
        <v>3</v>
      </c>
      <c r="E71" s="27"/>
      <c r="F71" s="96"/>
    </row>
    <row r="72" spans="1:8" s="28" customFormat="1" ht="12.75" x14ac:dyDescent="0.25">
      <c r="A72" s="99"/>
      <c r="B72" s="30" t="s">
        <v>82</v>
      </c>
      <c r="C72" s="14" t="s">
        <v>3</v>
      </c>
      <c r="D72" s="15">
        <v>1</v>
      </c>
      <c r="E72" s="27"/>
      <c r="F72" s="96"/>
    </row>
    <row r="73" spans="1:8" s="28" customFormat="1" ht="12.75" x14ac:dyDescent="0.25">
      <c r="A73" s="99"/>
      <c r="B73" s="30" t="s">
        <v>83</v>
      </c>
      <c r="C73" s="14" t="s">
        <v>3</v>
      </c>
      <c r="D73" s="15">
        <v>5</v>
      </c>
      <c r="E73" s="27"/>
      <c r="F73" s="17"/>
    </row>
    <row r="74" spans="1:8" s="28" customFormat="1" ht="12.75" x14ac:dyDescent="0.25">
      <c r="A74" s="99"/>
      <c r="B74" s="30" t="s">
        <v>84</v>
      </c>
      <c r="C74" s="14" t="s">
        <v>3</v>
      </c>
      <c r="D74" s="15">
        <v>3</v>
      </c>
      <c r="E74" s="27"/>
      <c r="F74" s="17"/>
    </row>
    <row r="75" spans="1:8" s="28" customFormat="1" ht="24" x14ac:dyDescent="0.25">
      <c r="A75" s="98"/>
      <c r="B75" s="30" t="s">
        <v>85</v>
      </c>
      <c r="C75" s="14" t="s">
        <v>3</v>
      </c>
      <c r="D75" s="15">
        <v>1</v>
      </c>
      <c r="E75" s="27"/>
      <c r="F75" s="17"/>
    </row>
    <row r="76" spans="1:8" s="57" customFormat="1" ht="15" customHeight="1" x14ac:dyDescent="0.25">
      <c r="A76" s="99"/>
      <c r="B76" s="30"/>
      <c r="C76" s="14"/>
      <c r="D76" s="15"/>
      <c r="E76" s="94"/>
      <c r="F76" s="17"/>
    </row>
    <row r="77" spans="1:8" s="55" customFormat="1" ht="12.75" x14ac:dyDescent="0.25">
      <c r="A77" s="12">
        <f>+A64+0.001</f>
        <v>5.2060000000000013</v>
      </c>
      <c r="B77" s="40" t="s">
        <v>86</v>
      </c>
      <c r="C77" s="14"/>
      <c r="D77" s="15"/>
      <c r="E77" s="94"/>
      <c r="F77" s="17"/>
    </row>
    <row r="78" spans="1:8" s="55" customFormat="1" ht="12.75" x14ac:dyDescent="0.25">
      <c r="A78" s="88">
        <f>A77+0.0001</f>
        <v>5.2061000000000011</v>
      </c>
      <c r="B78" s="26" t="s">
        <v>87</v>
      </c>
      <c r="C78" s="14"/>
      <c r="D78" s="15"/>
      <c r="E78" s="94"/>
      <c r="F78" s="17"/>
    </row>
    <row r="79" spans="1:8" s="55" customFormat="1" ht="12.75" x14ac:dyDescent="0.25">
      <c r="A79" s="100"/>
      <c r="B79" s="30" t="s">
        <v>88</v>
      </c>
      <c r="C79" s="14" t="s">
        <v>3</v>
      </c>
      <c r="D79" s="15">
        <v>9</v>
      </c>
      <c r="E79" s="27"/>
      <c r="F79" s="17"/>
    </row>
    <row r="80" spans="1:8" s="57" customFormat="1" ht="15" x14ac:dyDescent="0.25">
      <c r="A80" s="100"/>
      <c r="B80" s="30" t="s">
        <v>89</v>
      </c>
      <c r="C80" s="14" t="s">
        <v>3</v>
      </c>
      <c r="D80" s="15">
        <v>10</v>
      </c>
      <c r="E80" s="27"/>
      <c r="F80" s="17"/>
      <c r="H80" s="58"/>
    </row>
    <row r="81" spans="1:8" s="57" customFormat="1" ht="15" x14ac:dyDescent="0.25">
      <c r="A81" s="98"/>
      <c r="B81" s="30" t="s">
        <v>90</v>
      </c>
      <c r="C81" s="14" t="s">
        <v>3</v>
      </c>
      <c r="D81" s="15">
        <v>3</v>
      </c>
      <c r="E81" s="27"/>
      <c r="F81" s="17"/>
      <c r="H81" s="58"/>
    </row>
    <row r="82" spans="1:8" s="57" customFormat="1" ht="15" x14ac:dyDescent="0.25">
      <c r="A82" s="98"/>
      <c r="B82" s="30" t="s">
        <v>91</v>
      </c>
      <c r="C82" s="14" t="s">
        <v>3</v>
      </c>
      <c r="D82" s="15">
        <v>2</v>
      </c>
      <c r="E82" s="27"/>
      <c r="F82" s="17"/>
      <c r="H82" s="59"/>
    </row>
    <row r="83" spans="1:8" s="57" customFormat="1" ht="15" x14ac:dyDescent="0.25">
      <c r="A83" s="88">
        <f>A78+0.0001</f>
        <v>5.2062000000000008</v>
      </c>
      <c r="B83" s="26" t="s">
        <v>92</v>
      </c>
      <c r="C83" s="14"/>
      <c r="D83" s="15"/>
      <c r="E83" s="94"/>
      <c r="F83" s="17"/>
      <c r="H83" s="58"/>
    </row>
    <row r="84" spans="1:8" s="57" customFormat="1" ht="15" x14ac:dyDescent="0.25">
      <c r="A84" s="60"/>
      <c r="B84" s="30" t="s">
        <v>93</v>
      </c>
      <c r="C84" s="14" t="s">
        <v>3</v>
      </c>
      <c r="D84" s="15">
        <v>3</v>
      </c>
      <c r="E84" s="27"/>
      <c r="F84" s="17"/>
      <c r="H84" s="58"/>
    </row>
    <row r="85" spans="1:8" s="57" customFormat="1" ht="15" x14ac:dyDescent="0.25">
      <c r="A85" s="88">
        <f>A83+0.0001</f>
        <v>5.2063000000000006</v>
      </c>
      <c r="B85" s="26" t="s">
        <v>94</v>
      </c>
      <c r="C85" s="14"/>
      <c r="D85" s="15"/>
      <c r="E85" s="94"/>
      <c r="F85" s="17"/>
      <c r="H85" s="58"/>
    </row>
    <row r="86" spans="1:8" s="57" customFormat="1" ht="15" x14ac:dyDescent="0.25">
      <c r="A86" s="98"/>
      <c r="B86" s="30" t="s">
        <v>95</v>
      </c>
      <c r="C86" s="14" t="s">
        <v>3</v>
      </c>
      <c r="D86" s="15">
        <v>1</v>
      </c>
      <c r="E86" s="27"/>
      <c r="F86" s="17"/>
      <c r="H86" s="58"/>
    </row>
    <row r="87" spans="1:8" s="57" customFormat="1" ht="15" x14ac:dyDescent="0.25">
      <c r="A87" s="98"/>
      <c r="B87" s="30" t="s">
        <v>96</v>
      </c>
      <c r="C87" s="14" t="s">
        <v>3</v>
      </c>
      <c r="D87" s="15">
        <v>1</v>
      </c>
      <c r="E87" s="27"/>
      <c r="F87" s="17"/>
      <c r="H87" s="58"/>
    </row>
    <row r="88" spans="1:8" s="57" customFormat="1" ht="15" x14ac:dyDescent="0.25">
      <c r="A88" s="12">
        <f>+A77+0.001</f>
        <v>5.2070000000000016</v>
      </c>
      <c r="B88" s="13" t="s">
        <v>97</v>
      </c>
      <c r="C88" s="54"/>
      <c r="D88" s="92"/>
      <c r="E88" s="94"/>
      <c r="F88" s="93"/>
      <c r="H88" s="59"/>
    </row>
    <row r="89" spans="1:8" s="28" customFormat="1" ht="12.75" x14ac:dyDescent="0.25">
      <c r="A89" s="88">
        <v>5.2073000000000009</v>
      </c>
      <c r="B89" s="26" t="s">
        <v>98</v>
      </c>
      <c r="C89" s="14" t="s">
        <v>3</v>
      </c>
      <c r="D89" s="15">
        <v>6</v>
      </c>
      <c r="E89" s="27"/>
      <c r="F89" s="17"/>
    </row>
    <row r="90" spans="1:8" s="28" customFormat="1" ht="12.75" x14ac:dyDescent="0.25">
      <c r="A90" s="88">
        <v>5.2074000000000007</v>
      </c>
      <c r="B90" s="26" t="s">
        <v>99</v>
      </c>
      <c r="C90" s="14" t="s">
        <v>3</v>
      </c>
      <c r="D90" s="15">
        <v>2</v>
      </c>
      <c r="E90" s="27"/>
      <c r="F90" s="17"/>
    </row>
    <row r="91" spans="1:8" s="28" customFormat="1" ht="12.75" x14ac:dyDescent="0.25">
      <c r="A91" s="88">
        <v>5.2076000000000002</v>
      </c>
      <c r="B91" s="26" t="s">
        <v>100</v>
      </c>
      <c r="C91" s="14" t="s">
        <v>3</v>
      </c>
      <c r="D91" s="15">
        <v>6</v>
      </c>
      <c r="E91" s="27"/>
      <c r="F91" s="17"/>
    </row>
    <row r="92" spans="1:8" s="28" customFormat="1" ht="12.75" x14ac:dyDescent="0.25">
      <c r="A92" s="88">
        <f>A91+0.0001</f>
        <v>5.2077</v>
      </c>
      <c r="B92" s="26" t="s">
        <v>101</v>
      </c>
      <c r="C92" s="14" t="s">
        <v>3</v>
      </c>
      <c r="D92" s="15">
        <v>3</v>
      </c>
      <c r="E92" s="27"/>
      <c r="F92" s="17"/>
    </row>
    <row r="93" spans="1:8" s="57" customFormat="1" ht="15" customHeight="1" x14ac:dyDescent="0.25">
      <c r="A93" s="88">
        <v>5.2078999999999995</v>
      </c>
      <c r="B93" s="26" t="s">
        <v>102</v>
      </c>
      <c r="C93" s="14" t="s">
        <v>3</v>
      </c>
      <c r="D93" s="15">
        <v>2</v>
      </c>
      <c r="E93" s="27"/>
      <c r="F93" s="17"/>
    </row>
    <row r="94" spans="1:8" s="55" customFormat="1" ht="12.75" x14ac:dyDescent="0.2">
      <c r="A94" s="101">
        <v>5.2081299999999988</v>
      </c>
      <c r="B94" s="22" t="s">
        <v>103</v>
      </c>
      <c r="C94" s="23" t="s">
        <v>3</v>
      </c>
      <c r="D94" s="24">
        <v>3</v>
      </c>
      <c r="E94" s="27"/>
      <c r="F94" s="102"/>
    </row>
    <row r="95" spans="1:8" s="55" customFormat="1" ht="13.5" thickBot="1" x14ac:dyDescent="0.3">
      <c r="A95" s="103"/>
      <c r="B95" s="104"/>
      <c r="C95" s="41"/>
      <c r="D95" s="42"/>
      <c r="E95" s="105"/>
      <c r="F95" s="44"/>
    </row>
    <row r="96" spans="1:8" s="57" customFormat="1" ht="15.75" thickTop="1" x14ac:dyDescent="0.25">
      <c r="A96" s="12">
        <v>5.208000000000002</v>
      </c>
      <c r="B96" s="13" t="s">
        <v>104</v>
      </c>
      <c r="C96" s="54"/>
      <c r="D96" s="92" t="s">
        <v>10</v>
      </c>
      <c r="E96" s="106"/>
      <c r="F96" s="93"/>
      <c r="H96" s="58"/>
    </row>
    <row r="97" spans="1:8" s="57" customFormat="1" ht="15" x14ac:dyDescent="0.25">
      <c r="A97" s="88">
        <v>5.2091000000000021</v>
      </c>
      <c r="B97" s="26" t="s">
        <v>105</v>
      </c>
      <c r="C97" s="14" t="s">
        <v>25</v>
      </c>
      <c r="D97" s="15">
        <v>2</v>
      </c>
      <c r="E97" s="27"/>
      <c r="F97" s="17"/>
      <c r="H97" s="58"/>
    </row>
    <row r="98" spans="1:8" s="57" customFormat="1" ht="24" x14ac:dyDescent="0.25">
      <c r="A98" s="88">
        <v>5.2092000000000018</v>
      </c>
      <c r="B98" s="26" t="s">
        <v>106</v>
      </c>
      <c r="C98" s="14" t="s">
        <v>25</v>
      </c>
      <c r="D98" s="15">
        <v>1</v>
      </c>
      <c r="E98" s="27"/>
      <c r="F98" s="17"/>
      <c r="H98" s="59"/>
    </row>
    <row r="99" spans="1:8" ht="12.75" thickBot="1" x14ac:dyDescent="0.3">
      <c r="A99" s="107"/>
      <c r="B99" s="26"/>
      <c r="C99" s="14"/>
      <c r="D99" s="15"/>
      <c r="E99" s="16"/>
      <c r="F99" s="17"/>
    </row>
    <row r="100" spans="1:8" s="28" customFormat="1" ht="38.1" customHeight="1" thickTop="1" thickBot="1" x14ac:dyDescent="0.3">
      <c r="A100" s="45"/>
      <c r="B100" s="46" t="s">
        <v>10</v>
      </c>
      <c r="C100" s="381" t="str">
        <f>+B42</f>
        <v>DESCRIPTION DES TRAVAUX COURANTS FORTS</v>
      </c>
      <c r="D100" s="382"/>
      <c r="E100" s="383"/>
      <c r="F100" s="47"/>
    </row>
    <row r="101" spans="1:8" s="28" customFormat="1" ht="24" customHeight="1" thickTop="1" x14ac:dyDescent="0.25">
      <c r="A101" s="32"/>
      <c r="B101" s="40"/>
      <c r="C101" s="48"/>
      <c r="D101" s="49"/>
      <c r="E101" s="50"/>
      <c r="F101" s="51"/>
    </row>
    <row r="102" spans="1:8" s="28" customFormat="1" ht="12.75" x14ac:dyDescent="0.25">
      <c r="A102" s="19">
        <f>+A42+0.1</f>
        <v>5.2999999999999989</v>
      </c>
      <c r="B102" s="20" t="s">
        <v>56</v>
      </c>
      <c r="C102" s="14"/>
      <c r="D102" s="15"/>
      <c r="E102" s="16"/>
      <c r="F102" s="17"/>
    </row>
    <row r="103" spans="1:8" s="57" customFormat="1" ht="15" x14ac:dyDescent="0.25">
      <c r="A103" s="32">
        <v>5.3019999999999996</v>
      </c>
      <c r="B103" s="40" t="s">
        <v>57</v>
      </c>
      <c r="C103" s="14"/>
      <c r="D103" s="15"/>
      <c r="E103" s="16"/>
      <c r="F103" s="17"/>
    </row>
    <row r="104" spans="1:8" s="57" customFormat="1" ht="24" x14ac:dyDescent="0.25">
      <c r="A104" s="88">
        <v>5.3022999999999989</v>
      </c>
      <c r="B104" s="26" t="s">
        <v>107</v>
      </c>
      <c r="C104" s="14" t="s">
        <v>25</v>
      </c>
      <c r="D104" s="15">
        <v>1</v>
      </c>
      <c r="E104" s="27"/>
      <c r="F104" s="17"/>
    </row>
    <row r="105" spans="1:8" s="55" customFormat="1" ht="12.75" x14ac:dyDescent="0.25">
      <c r="A105" s="88">
        <f t="shared" ref="A105:A110" si="0">A104+0.0001</f>
        <v>5.3023999999999987</v>
      </c>
      <c r="B105" s="26" t="s">
        <v>108</v>
      </c>
      <c r="C105" s="14" t="s">
        <v>25</v>
      </c>
      <c r="D105" s="15">
        <v>1</v>
      </c>
      <c r="E105" s="27"/>
      <c r="F105" s="17"/>
    </row>
    <row r="106" spans="1:8" s="55" customFormat="1" ht="12.75" x14ac:dyDescent="0.25">
      <c r="A106" s="88">
        <f t="shared" si="0"/>
        <v>5.3024999999999984</v>
      </c>
      <c r="B106" s="26" t="s">
        <v>109</v>
      </c>
      <c r="C106" s="14" t="s">
        <v>25</v>
      </c>
      <c r="D106" s="15">
        <v>1</v>
      </c>
      <c r="E106" s="27"/>
      <c r="F106" s="17"/>
    </row>
    <row r="107" spans="1:8" s="55" customFormat="1" ht="12.75" x14ac:dyDescent="0.25">
      <c r="A107" s="88">
        <f t="shared" si="0"/>
        <v>5.3025999999999982</v>
      </c>
      <c r="B107" s="26" t="s">
        <v>58</v>
      </c>
      <c r="C107" s="14" t="s">
        <v>25</v>
      </c>
      <c r="D107" s="15">
        <v>1</v>
      </c>
      <c r="E107" s="27"/>
      <c r="F107" s="17"/>
    </row>
    <row r="108" spans="1:8" s="55" customFormat="1" ht="12.75" x14ac:dyDescent="0.25">
      <c r="A108" s="88">
        <f t="shared" si="0"/>
        <v>5.302699999999998</v>
      </c>
      <c r="B108" s="26" t="s">
        <v>110</v>
      </c>
      <c r="C108" s="14" t="s">
        <v>3</v>
      </c>
      <c r="D108" s="15">
        <f>D84*2+D119</f>
        <v>7</v>
      </c>
      <c r="E108" s="27"/>
      <c r="F108" s="17"/>
    </row>
    <row r="109" spans="1:8" s="55" customFormat="1" ht="12.75" x14ac:dyDescent="0.25">
      <c r="A109" s="88">
        <f t="shared" si="0"/>
        <v>5.3027999999999977</v>
      </c>
      <c r="B109" s="26" t="s">
        <v>111</v>
      </c>
      <c r="C109" s="14" t="s">
        <v>3</v>
      </c>
      <c r="D109" s="15">
        <f>D108</f>
        <v>7</v>
      </c>
      <c r="E109" s="27"/>
      <c r="F109" s="17"/>
    </row>
    <row r="110" spans="1:8" s="57" customFormat="1" ht="15" x14ac:dyDescent="0.25">
      <c r="A110" s="88">
        <f t="shared" si="0"/>
        <v>5.3028999999999975</v>
      </c>
      <c r="B110" s="26" t="s">
        <v>112</v>
      </c>
      <c r="C110" s="14"/>
      <c r="D110" s="15"/>
      <c r="E110" s="16"/>
      <c r="F110" s="17"/>
      <c r="H110" s="59"/>
    </row>
    <row r="111" spans="1:8" s="57" customFormat="1" ht="15" x14ac:dyDescent="0.25">
      <c r="A111" s="60"/>
      <c r="B111" s="30" t="s">
        <v>113</v>
      </c>
      <c r="C111" s="14" t="s">
        <v>3</v>
      </c>
      <c r="D111" s="15">
        <f>D108</f>
        <v>7</v>
      </c>
      <c r="E111" s="27"/>
      <c r="F111" s="17"/>
      <c r="H111" s="59"/>
    </row>
    <row r="112" spans="1:8" s="57" customFormat="1" ht="15" x14ac:dyDescent="0.25">
      <c r="A112" s="60"/>
      <c r="B112" s="26"/>
      <c r="C112" s="14"/>
      <c r="D112" s="15"/>
      <c r="E112" s="16"/>
      <c r="F112" s="17"/>
      <c r="H112" s="59"/>
    </row>
    <row r="113" spans="1:10" s="57" customFormat="1" ht="15" x14ac:dyDescent="0.25">
      <c r="A113" s="32">
        <f>+A103+0.001</f>
        <v>5.3029999999999999</v>
      </c>
      <c r="B113" s="40" t="s">
        <v>114</v>
      </c>
      <c r="C113" s="14"/>
      <c r="D113" s="15" t="s">
        <v>10</v>
      </c>
      <c r="E113" s="16"/>
      <c r="F113" s="17"/>
      <c r="H113" s="58"/>
    </row>
    <row r="114" spans="1:10" s="57" customFormat="1" ht="12" customHeight="1" x14ac:dyDescent="0.25">
      <c r="A114" s="88">
        <v>5.3032999999999992</v>
      </c>
      <c r="B114" s="26" t="s">
        <v>115</v>
      </c>
      <c r="C114" s="14" t="s">
        <v>25</v>
      </c>
      <c r="D114" s="15">
        <v>1</v>
      </c>
      <c r="E114" s="27"/>
      <c r="F114" s="17"/>
      <c r="H114" s="59"/>
    </row>
    <row r="115" spans="1:10" s="57" customFormat="1" ht="24" x14ac:dyDescent="0.25">
      <c r="A115" s="88">
        <v>5.3037999999999981</v>
      </c>
      <c r="B115" s="26" t="s">
        <v>116</v>
      </c>
      <c r="C115" s="14" t="s">
        <v>3</v>
      </c>
      <c r="D115" s="15">
        <v>1</v>
      </c>
      <c r="E115" s="27"/>
      <c r="F115" s="17"/>
      <c r="H115" s="58"/>
      <c r="J115" s="57" t="s">
        <v>10</v>
      </c>
    </row>
    <row r="116" spans="1:10" s="57" customFormat="1" ht="15" x14ac:dyDescent="0.25">
      <c r="A116" s="101">
        <v>5.3030999999999997</v>
      </c>
      <c r="B116" s="26" t="s">
        <v>117</v>
      </c>
      <c r="C116" s="14" t="s">
        <v>3</v>
      </c>
      <c r="D116" s="15">
        <v>1</v>
      </c>
      <c r="E116" s="27"/>
      <c r="F116" s="17"/>
      <c r="H116" s="58"/>
    </row>
    <row r="117" spans="1:10" s="57" customFormat="1" ht="15" x14ac:dyDescent="0.25">
      <c r="A117" s="60"/>
      <c r="B117" s="26"/>
      <c r="C117" s="14"/>
      <c r="D117" s="15"/>
      <c r="E117" s="16"/>
      <c r="F117" s="17"/>
      <c r="H117" s="59"/>
    </row>
    <row r="118" spans="1:10" s="57" customFormat="1" ht="15" x14ac:dyDescent="0.25">
      <c r="A118" s="32">
        <v>5.3050000000000006</v>
      </c>
      <c r="B118" s="40" t="s">
        <v>118</v>
      </c>
      <c r="C118" s="14"/>
      <c r="D118" s="15"/>
      <c r="E118" s="16"/>
      <c r="F118" s="17"/>
      <c r="H118" s="58"/>
    </row>
    <row r="119" spans="1:10" s="57" customFormat="1" ht="15" x14ac:dyDescent="0.25">
      <c r="A119" s="88">
        <v>5.3053999999999997</v>
      </c>
      <c r="B119" s="26" t="s">
        <v>119</v>
      </c>
      <c r="C119" s="14" t="s">
        <v>3</v>
      </c>
      <c r="D119" s="15">
        <v>1</v>
      </c>
      <c r="E119" s="27"/>
      <c r="F119" s="17"/>
      <c r="H119" s="58"/>
    </row>
    <row r="120" spans="1:10" s="28" customFormat="1" ht="13.5" thickBot="1" x14ac:dyDescent="0.3">
      <c r="A120" s="60"/>
      <c r="B120" s="26"/>
      <c r="C120" s="14"/>
      <c r="D120" s="15"/>
      <c r="E120" s="16"/>
      <c r="F120" s="17"/>
    </row>
    <row r="121" spans="1:10" ht="30.95" customHeight="1" thickTop="1" thickBot="1" x14ac:dyDescent="0.3">
      <c r="A121" s="108"/>
      <c r="B121" s="109" t="s">
        <v>10</v>
      </c>
      <c r="C121" s="395" t="str">
        <f>+B102</f>
        <v>DESCRIPTION DES TRAVAUX COURANTS FAIBLES</v>
      </c>
      <c r="D121" s="396"/>
      <c r="E121" s="397"/>
      <c r="F121" s="110"/>
    </row>
    <row r="122" spans="1:10" ht="12.75" thickTop="1" x14ac:dyDescent="0.25">
      <c r="A122" s="111"/>
      <c r="B122" s="112"/>
      <c r="C122" s="113"/>
      <c r="D122" s="114"/>
      <c r="E122" s="115"/>
      <c r="F122" s="116"/>
    </row>
    <row r="123" spans="1:10" s="28" customFormat="1" ht="12.75" x14ac:dyDescent="0.25">
      <c r="A123" s="117">
        <f>+A102+0.2</f>
        <v>5.4999999999999991</v>
      </c>
      <c r="B123" s="118" t="s">
        <v>120</v>
      </c>
      <c r="C123" s="119"/>
      <c r="D123" s="120"/>
      <c r="E123" s="94"/>
      <c r="F123" s="96"/>
    </row>
    <row r="124" spans="1:10" s="57" customFormat="1" ht="15" x14ac:dyDescent="0.25">
      <c r="A124" s="121">
        <f>+A123+0.001</f>
        <v>5.5009999999999994</v>
      </c>
      <c r="B124" s="122" t="s">
        <v>121</v>
      </c>
      <c r="C124" s="119" t="s">
        <v>3</v>
      </c>
      <c r="D124" s="120">
        <v>1</v>
      </c>
      <c r="E124" s="27"/>
      <c r="F124" s="96"/>
    </row>
    <row r="125" spans="1:10" x14ac:dyDescent="0.25">
      <c r="A125" s="121">
        <v>5.5030000000000001</v>
      </c>
      <c r="B125" s="122" t="s">
        <v>122</v>
      </c>
      <c r="C125" s="119" t="s">
        <v>3</v>
      </c>
      <c r="D125" s="120">
        <v>1</v>
      </c>
      <c r="E125" s="27"/>
      <c r="F125" s="96"/>
    </row>
    <row r="126" spans="1:10" x14ac:dyDescent="0.25">
      <c r="A126" s="121">
        <v>5.5080000000000018</v>
      </c>
      <c r="B126" s="122" t="s">
        <v>123</v>
      </c>
      <c r="C126" s="119" t="s">
        <v>3</v>
      </c>
      <c r="D126" s="120">
        <v>1</v>
      </c>
      <c r="E126" s="27"/>
      <c r="F126" s="96"/>
    </row>
    <row r="127" spans="1:10" x14ac:dyDescent="0.25">
      <c r="A127" s="121">
        <v>5.5170000000000048</v>
      </c>
      <c r="B127" s="122" t="s">
        <v>124</v>
      </c>
      <c r="C127" s="119" t="s">
        <v>3</v>
      </c>
      <c r="D127" s="120">
        <v>1</v>
      </c>
      <c r="E127" s="27"/>
      <c r="F127" s="96"/>
    </row>
    <row r="128" spans="1:10" ht="12.75" thickBot="1" x14ac:dyDescent="0.3">
      <c r="A128" s="111"/>
      <c r="B128" s="112"/>
      <c r="C128" s="120"/>
      <c r="D128" s="123"/>
      <c r="E128" s="124"/>
      <c r="F128" s="125"/>
    </row>
    <row r="129" spans="1:13" ht="30.95" customHeight="1" thickTop="1" thickBot="1" x14ac:dyDescent="0.3">
      <c r="A129" s="108"/>
      <c r="B129" s="109" t="s">
        <v>10</v>
      </c>
      <c r="C129" s="395" t="str">
        <f>+B123</f>
        <v>DESCRIPTION DES TRAVAUX SECURITE</v>
      </c>
      <c r="D129" s="396"/>
      <c r="E129" s="397"/>
      <c r="F129" s="110"/>
    </row>
    <row r="130" spans="1:13" s="132" customFormat="1" ht="15.75" thickTop="1" thickBot="1" x14ac:dyDescent="0.3">
      <c r="A130" s="126" t="s">
        <v>10</v>
      </c>
      <c r="B130" s="127"/>
      <c r="C130" s="128"/>
      <c r="D130" s="129"/>
      <c r="E130" s="130"/>
      <c r="F130" s="131"/>
    </row>
    <row r="131" spans="1:13" ht="30" customHeight="1" thickTop="1" thickBot="1" x14ac:dyDescent="0.3">
      <c r="A131" s="384" t="s">
        <v>4</v>
      </c>
      <c r="B131" s="385"/>
      <c r="C131" s="385"/>
      <c r="D131" s="385"/>
      <c r="E131" s="386"/>
      <c r="F131" s="73"/>
      <c r="H131" s="28"/>
    </row>
    <row r="132" spans="1:13" ht="13.5" thickTop="1" x14ac:dyDescent="0.25">
      <c r="E132" s="78"/>
      <c r="H132" s="28"/>
    </row>
    <row r="133" spans="1:13" ht="12.75" x14ac:dyDescent="0.25">
      <c r="E133" s="78"/>
      <c r="H133" s="28"/>
    </row>
    <row r="134" spans="1:13" customFormat="1" ht="12" customHeight="1" x14ac:dyDescent="0.25">
      <c r="A134" s="2" t="s">
        <v>12</v>
      </c>
      <c r="B134" s="2"/>
      <c r="C134" s="2"/>
      <c r="D134" s="80"/>
      <c r="E134" s="81"/>
      <c r="F134" s="82"/>
      <c r="G134" s="2"/>
    </row>
    <row r="135" spans="1:13" x14ac:dyDescent="0.25">
      <c r="E135" s="78"/>
    </row>
    <row r="136" spans="1:13" x14ac:dyDescent="0.25">
      <c r="E136" s="78"/>
    </row>
    <row r="137" spans="1:13" x14ac:dyDescent="0.25">
      <c r="E137" s="78"/>
    </row>
    <row r="138" spans="1:13" s="79" customFormat="1" x14ac:dyDescent="0.25">
      <c r="A138" s="74"/>
      <c r="B138" s="75"/>
      <c r="C138" s="76"/>
      <c r="D138" s="77"/>
      <c r="E138" s="78"/>
      <c r="G138" s="18"/>
      <c r="H138" s="18"/>
      <c r="I138" s="18"/>
      <c r="J138" s="18"/>
      <c r="K138" s="18"/>
      <c r="L138" s="18"/>
      <c r="M138" s="18"/>
    </row>
    <row r="139" spans="1:13" s="79" customFormat="1" x14ac:dyDescent="0.25">
      <c r="A139" s="74"/>
      <c r="B139" s="75"/>
      <c r="C139" s="76"/>
      <c r="D139" s="77"/>
      <c r="E139" s="78"/>
      <c r="G139" s="18"/>
      <c r="H139" s="18"/>
      <c r="I139" s="18"/>
      <c r="J139" s="18"/>
      <c r="K139" s="18"/>
      <c r="L139" s="18"/>
      <c r="M139" s="18"/>
    </row>
    <row r="140" spans="1:13" s="79" customFormat="1" x14ac:dyDescent="0.25">
      <c r="A140" s="74"/>
      <c r="B140" s="75"/>
      <c r="C140" s="76"/>
      <c r="D140" s="77"/>
      <c r="E140" s="78"/>
      <c r="G140" s="18"/>
      <c r="H140" s="18"/>
      <c r="I140" s="18"/>
      <c r="J140" s="18"/>
      <c r="K140" s="18"/>
      <c r="L140" s="18"/>
      <c r="M140" s="18"/>
    </row>
    <row r="141" spans="1:13" s="79" customFormat="1" x14ac:dyDescent="0.25">
      <c r="A141" s="74"/>
      <c r="B141" s="75"/>
      <c r="C141" s="76"/>
      <c r="D141" s="77"/>
      <c r="E141" s="78"/>
      <c r="G141" s="18"/>
      <c r="H141" s="18"/>
      <c r="I141" s="18"/>
      <c r="J141" s="18"/>
      <c r="K141" s="18"/>
      <c r="L141" s="18"/>
      <c r="M141" s="18"/>
    </row>
    <row r="142" spans="1:13" s="79" customFormat="1" x14ac:dyDescent="0.25">
      <c r="A142" s="74"/>
      <c r="B142" s="75"/>
      <c r="C142" s="76"/>
      <c r="D142" s="77"/>
      <c r="E142" s="78"/>
      <c r="G142" s="18"/>
      <c r="H142" s="18"/>
      <c r="I142" s="18"/>
      <c r="J142" s="18"/>
      <c r="K142" s="18"/>
      <c r="L142" s="18"/>
      <c r="M142" s="18"/>
    </row>
    <row r="143" spans="1:13" s="79" customFormat="1" x14ac:dyDescent="0.25">
      <c r="A143" s="74"/>
      <c r="B143" s="75"/>
      <c r="C143" s="76"/>
      <c r="D143" s="77"/>
      <c r="E143" s="78"/>
      <c r="G143" s="18"/>
      <c r="H143" s="18"/>
      <c r="I143" s="18"/>
      <c r="J143" s="18"/>
      <c r="K143" s="18"/>
      <c r="L143" s="18"/>
      <c r="M143" s="18"/>
    </row>
    <row r="144" spans="1:13" s="79" customFormat="1" x14ac:dyDescent="0.25">
      <c r="A144" s="74"/>
      <c r="B144" s="75"/>
      <c r="C144" s="76"/>
      <c r="D144" s="77"/>
      <c r="E144" s="78"/>
      <c r="G144" s="18"/>
      <c r="H144" s="18"/>
      <c r="I144" s="18"/>
      <c r="J144" s="18"/>
      <c r="K144" s="18"/>
      <c r="L144" s="18"/>
      <c r="M144" s="18"/>
    </row>
    <row r="145" spans="1:13" s="79" customFormat="1" x14ac:dyDescent="0.25">
      <c r="A145" s="74"/>
      <c r="B145" s="75"/>
      <c r="C145" s="76"/>
      <c r="D145" s="77"/>
      <c r="E145" s="78"/>
      <c r="G145" s="18"/>
      <c r="H145" s="18"/>
      <c r="I145" s="18"/>
      <c r="J145" s="18"/>
      <c r="K145" s="18"/>
      <c r="L145" s="18"/>
      <c r="M145" s="18"/>
    </row>
    <row r="146" spans="1:13" s="79" customFormat="1" x14ac:dyDescent="0.25">
      <c r="A146" s="74"/>
      <c r="B146" s="75"/>
      <c r="C146" s="76"/>
      <c r="D146" s="77"/>
      <c r="E146" s="78"/>
      <c r="G146" s="18"/>
      <c r="H146" s="18"/>
      <c r="I146" s="18"/>
      <c r="J146" s="18"/>
      <c r="K146" s="18"/>
      <c r="L146" s="18"/>
      <c r="M146" s="18"/>
    </row>
    <row r="147" spans="1:13" s="79" customFormat="1" x14ac:dyDescent="0.25">
      <c r="A147" s="74"/>
      <c r="B147" s="75"/>
      <c r="C147" s="76"/>
      <c r="D147" s="77"/>
      <c r="E147" s="78"/>
      <c r="G147" s="18"/>
      <c r="H147" s="18"/>
      <c r="I147" s="18"/>
      <c r="J147" s="18"/>
      <c r="K147" s="18"/>
      <c r="L147" s="18"/>
      <c r="M147" s="18"/>
    </row>
    <row r="148" spans="1:13" s="79" customFormat="1" x14ac:dyDescent="0.25">
      <c r="A148" s="74"/>
      <c r="B148" s="75"/>
      <c r="C148" s="76"/>
      <c r="D148" s="77"/>
      <c r="E148" s="78"/>
      <c r="G148" s="18"/>
      <c r="H148" s="18"/>
      <c r="I148" s="18"/>
      <c r="J148" s="18"/>
      <c r="K148" s="18"/>
      <c r="L148" s="18"/>
      <c r="M148" s="18"/>
    </row>
    <row r="149" spans="1:13" s="79" customFormat="1" x14ac:dyDescent="0.25">
      <c r="A149" s="74"/>
      <c r="B149" s="75"/>
      <c r="C149" s="76"/>
      <c r="D149" s="77"/>
      <c r="E149" s="78"/>
      <c r="G149" s="18"/>
      <c r="H149" s="18"/>
      <c r="I149" s="18"/>
      <c r="J149" s="18"/>
      <c r="K149" s="18"/>
      <c r="L149" s="18"/>
      <c r="M149" s="18"/>
    </row>
    <row r="150" spans="1:13" s="79" customFormat="1" x14ac:dyDescent="0.25">
      <c r="A150" s="74"/>
      <c r="B150" s="75"/>
      <c r="C150" s="76"/>
      <c r="D150" s="77"/>
      <c r="E150" s="78"/>
      <c r="G150" s="18"/>
      <c r="H150" s="18"/>
      <c r="I150" s="18"/>
      <c r="J150" s="18"/>
      <c r="K150" s="18"/>
      <c r="L150" s="18"/>
      <c r="M150" s="18"/>
    </row>
    <row r="151" spans="1:13" s="79" customFormat="1" x14ac:dyDescent="0.25">
      <c r="A151" s="74"/>
      <c r="B151" s="75"/>
      <c r="C151" s="76"/>
      <c r="D151" s="77"/>
      <c r="E151" s="78"/>
      <c r="G151" s="18"/>
      <c r="H151" s="18"/>
      <c r="I151" s="18"/>
      <c r="J151" s="18"/>
      <c r="K151" s="18"/>
      <c r="L151" s="18"/>
      <c r="M151" s="18"/>
    </row>
    <row r="152" spans="1:13" s="79" customFormat="1" x14ac:dyDescent="0.25">
      <c r="A152" s="74"/>
      <c r="B152" s="75"/>
      <c r="C152" s="76"/>
      <c r="D152" s="77"/>
      <c r="E152" s="78"/>
      <c r="G152" s="18"/>
      <c r="H152" s="18"/>
      <c r="I152" s="18"/>
      <c r="J152" s="18"/>
      <c r="K152" s="18"/>
      <c r="L152" s="18"/>
      <c r="M152" s="18"/>
    </row>
    <row r="153" spans="1:13" s="79" customFormat="1" x14ac:dyDescent="0.25">
      <c r="A153" s="74"/>
      <c r="B153" s="75"/>
      <c r="C153" s="76"/>
      <c r="D153" s="77"/>
      <c r="E153" s="78"/>
      <c r="G153" s="18"/>
      <c r="H153" s="18"/>
      <c r="I153" s="18"/>
      <c r="J153" s="18"/>
      <c r="K153" s="18"/>
      <c r="L153" s="18"/>
      <c r="M153" s="18"/>
    </row>
    <row r="154" spans="1:13" s="79" customFormat="1" x14ac:dyDescent="0.25">
      <c r="A154" s="74"/>
      <c r="B154" s="75"/>
      <c r="C154" s="76"/>
      <c r="D154" s="77"/>
      <c r="E154" s="78"/>
      <c r="G154" s="18"/>
      <c r="H154" s="18"/>
      <c r="I154" s="18"/>
      <c r="J154" s="18"/>
      <c r="K154" s="18"/>
      <c r="L154" s="18"/>
      <c r="M154" s="18"/>
    </row>
    <row r="155" spans="1:13" s="79" customFormat="1" x14ac:dyDescent="0.25">
      <c r="A155" s="74"/>
      <c r="B155" s="75"/>
      <c r="C155" s="76"/>
      <c r="D155" s="77"/>
      <c r="E155" s="78"/>
      <c r="G155" s="18"/>
      <c r="H155" s="18"/>
      <c r="I155" s="18"/>
      <c r="J155" s="18"/>
      <c r="K155" s="18"/>
      <c r="L155" s="18"/>
      <c r="M155" s="18"/>
    </row>
    <row r="156" spans="1:13" s="79" customFormat="1" x14ac:dyDescent="0.25">
      <c r="A156" s="74"/>
      <c r="B156" s="75"/>
      <c r="C156" s="76"/>
      <c r="D156" s="77"/>
      <c r="E156" s="78"/>
      <c r="G156" s="18"/>
      <c r="H156" s="18"/>
      <c r="I156" s="18"/>
      <c r="J156" s="18"/>
      <c r="K156" s="18"/>
      <c r="L156" s="18"/>
      <c r="M156" s="18"/>
    </row>
    <row r="157" spans="1:13" s="79" customFormat="1" x14ac:dyDescent="0.25">
      <c r="A157" s="74"/>
      <c r="B157" s="75"/>
      <c r="C157" s="76"/>
      <c r="D157" s="77"/>
      <c r="E157" s="78"/>
      <c r="G157" s="18"/>
      <c r="H157" s="18"/>
      <c r="I157" s="18"/>
      <c r="J157" s="18"/>
      <c r="K157" s="18"/>
      <c r="L157" s="18"/>
      <c r="M157" s="18"/>
    </row>
    <row r="158" spans="1:13" s="79" customFormat="1" x14ac:dyDescent="0.25">
      <c r="A158" s="74"/>
      <c r="B158" s="75"/>
      <c r="C158" s="76"/>
      <c r="D158" s="77"/>
      <c r="E158" s="78"/>
      <c r="G158" s="18"/>
      <c r="H158" s="18"/>
      <c r="I158" s="18"/>
      <c r="J158" s="18"/>
      <c r="K158" s="18"/>
      <c r="L158" s="18"/>
      <c r="M158" s="18"/>
    </row>
    <row r="159" spans="1:13" s="79" customFormat="1" x14ac:dyDescent="0.25">
      <c r="A159" s="74"/>
      <c r="B159" s="75"/>
      <c r="C159" s="76"/>
      <c r="D159" s="77"/>
      <c r="E159" s="78"/>
      <c r="G159" s="18"/>
      <c r="H159" s="18"/>
      <c r="I159" s="18"/>
      <c r="J159" s="18"/>
      <c r="K159" s="18"/>
      <c r="L159" s="18"/>
      <c r="M159" s="18"/>
    </row>
    <row r="160" spans="1:13" s="79" customFormat="1" x14ac:dyDescent="0.25">
      <c r="A160" s="74"/>
      <c r="B160" s="75"/>
      <c r="C160" s="76"/>
      <c r="D160" s="77"/>
      <c r="E160" s="78"/>
      <c r="G160" s="18"/>
      <c r="H160" s="18"/>
      <c r="I160" s="18"/>
      <c r="J160" s="18"/>
      <c r="K160" s="18"/>
      <c r="L160" s="18"/>
      <c r="M160" s="18"/>
    </row>
    <row r="161" spans="1:13" s="79" customFormat="1" x14ac:dyDescent="0.25">
      <c r="A161" s="74"/>
      <c r="B161" s="75"/>
      <c r="C161" s="76"/>
      <c r="D161" s="77"/>
      <c r="E161" s="78"/>
      <c r="G161" s="18"/>
      <c r="H161" s="18"/>
      <c r="I161" s="18"/>
      <c r="J161" s="18"/>
      <c r="K161" s="18"/>
      <c r="L161" s="18"/>
      <c r="M161" s="18"/>
    </row>
    <row r="162" spans="1:13" s="79" customFormat="1" x14ac:dyDescent="0.25">
      <c r="A162" s="74"/>
      <c r="B162" s="75"/>
      <c r="C162" s="76"/>
      <c r="D162" s="77"/>
      <c r="E162" s="78"/>
      <c r="G162" s="18"/>
      <c r="H162" s="18"/>
      <c r="I162" s="18"/>
      <c r="J162" s="18"/>
      <c r="K162" s="18"/>
      <c r="L162" s="18"/>
      <c r="M162" s="18"/>
    </row>
  </sheetData>
  <mergeCells count="12">
    <mergeCell ref="A131:E131"/>
    <mergeCell ref="A1:F1"/>
    <mergeCell ref="A2:F2"/>
    <mergeCell ref="A3:F3"/>
    <mergeCell ref="A4:F4"/>
    <mergeCell ref="E8:F8"/>
    <mergeCell ref="E9:F9"/>
    <mergeCell ref="C34:E34"/>
    <mergeCell ref="B36:B40"/>
    <mergeCell ref="C100:E100"/>
    <mergeCell ref="C121:E121"/>
    <mergeCell ref="C129:E129"/>
  </mergeCells>
  <conditionalFormatting sqref="E10 E12:E13">
    <cfRule type="cellIs" dxfId="146" priority="1" operator="equal">
      <formula>0</formula>
    </cfRule>
  </conditionalFormatting>
  <conditionalFormatting sqref="E44:E47">
    <cfRule type="cellIs" dxfId="145" priority="3" operator="equal">
      <formula>0</formula>
    </cfRule>
  </conditionalFormatting>
  <conditionalFormatting sqref="E51">
    <cfRule type="cellIs" dxfId="144" priority="2" operator="equal">
      <formula>0</formula>
    </cfRule>
  </conditionalFormatting>
  <conditionalFormatting sqref="E54 E56 E58 E60 E62">
    <cfRule type="cellIs" dxfId="143" priority="4" operator="equal">
      <formula>0</formula>
    </cfRule>
  </conditionalFormatting>
  <conditionalFormatting sqref="E66:E67 E69:E75">
    <cfRule type="cellIs" dxfId="142" priority="5" operator="equal">
      <formula>0</formula>
    </cfRule>
  </conditionalFormatting>
  <conditionalFormatting sqref="E79:E82 E84 E86:E87 E89:E94">
    <cfRule type="cellIs" dxfId="141" priority="6" operator="equal">
      <formula>0</formula>
    </cfRule>
  </conditionalFormatting>
  <conditionalFormatting sqref="E97:E98">
    <cfRule type="cellIs" dxfId="140" priority="7" operator="equal">
      <formula>0</formula>
    </cfRule>
  </conditionalFormatting>
  <conditionalFormatting sqref="E104:E109 E111 E114:E116 E119">
    <cfRule type="cellIs" dxfId="139" priority="8" operator="equal">
      <formula>0</formula>
    </cfRule>
  </conditionalFormatting>
  <conditionalFormatting sqref="E124:E127">
    <cfRule type="cellIs" dxfId="138" priority="9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2" manualBreakCount="2">
    <brk id="51" max="5" man="1"/>
    <brk id="95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A5DBA-2DAE-4718-9AA9-18C2A63F4EF1}">
  <sheetPr>
    <pageSetUpPr fitToPage="1"/>
  </sheetPr>
  <dimension ref="A1:H280"/>
  <sheetViews>
    <sheetView topLeftCell="A65" zoomScaleNormal="100" zoomScaleSheetLayoutView="115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317" customWidth="1"/>
    <col min="6" max="6" width="17.7109375" style="84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ht="33.950000000000003" customHeight="1" thickTop="1" thickBot="1" x14ac:dyDescent="0.3">
      <c r="A3" s="434" t="s">
        <v>363</v>
      </c>
      <c r="B3" s="435"/>
      <c r="C3" s="435"/>
      <c r="D3" s="435"/>
      <c r="E3" s="435"/>
      <c r="F3" s="436"/>
    </row>
    <row r="4" spans="1:6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364</v>
      </c>
      <c r="F5" s="303" t="s">
        <v>323</v>
      </c>
    </row>
    <row r="6" spans="1:6" ht="12" customHeight="1" thickTop="1" x14ac:dyDescent="0.25">
      <c r="A6" s="12"/>
      <c r="B6" s="13"/>
      <c r="C6" s="14"/>
      <c r="D6" s="15"/>
      <c r="E6" s="304"/>
      <c r="F6" s="17"/>
    </row>
    <row r="7" spans="1:6" ht="27" customHeight="1" x14ac:dyDescent="0.25">
      <c r="A7" s="329">
        <v>5.0999999999999996</v>
      </c>
      <c r="B7" s="365" t="s">
        <v>208</v>
      </c>
      <c r="C7" s="14"/>
      <c r="D7" s="15"/>
      <c r="E7" s="304"/>
      <c r="F7" s="17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12" customHeight="1" x14ac:dyDescent="0.25">
      <c r="A10" s="21">
        <f>+A9+0.001</f>
        <v>5.1030000000000006</v>
      </c>
      <c r="B10" s="26" t="s">
        <v>24</v>
      </c>
      <c r="C10" s="14" t="s">
        <v>25</v>
      </c>
      <c r="D10" s="15">
        <v>1</v>
      </c>
      <c r="E10" s="27"/>
      <c r="F10" s="17"/>
    </row>
    <row r="11" spans="1:6" s="28" customFormat="1" ht="12" customHeight="1" x14ac:dyDescent="0.25">
      <c r="A11" s="21">
        <f>+A10+0.001</f>
        <v>5.104000000000001</v>
      </c>
      <c r="B11" s="26" t="s">
        <v>365</v>
      </c>
      <c r="C11" s="14" t="s">
        <v>25</v>
      </c>
      <c r="D11" s="15"/>
      <c r="E11" s="306"/>
      <c r="F11" s="17"/>
    </row>
    <row r="12" spans="1:6" s="28" customFormat="1" ht="12" customHeight="1" x14ac:dyDescent="0.2">
      <c r="A12" s="95"/>
      <c r="B12" s="26" t="s">
        <v>26</v>
      </c>
      <c r="C12" s="14"/>
      <c r="D12" s="15"/>
      <c r="E12" s="306"/>
      <c r="F12" s="17"/>
    </row>
    <row r="13" spans="1:6" s="28" customFormat="1" ht="12" customHeight="1" x14ac:dyDescent="0.2">
      <c r="A13" s="223"/>
      <c r="B13" s="30" t="s">
        <v>27</v>
      </c>
      <c r="C13" s="14" t="s">
        <v>25</v>
      </c>
      <c r="D13" s="15">
        <v>1</v>
      </c>
      <c r="E13" s="27"/>
      <c r="F13" s="17"/>
    </row>
    <row r="14" spans="1:6" s="28" customFormat="1" ht="12" customHeight="1" x14ac:dyDescent="0.2">
      <c r="A14" s="223"/>
      <c r="B14" s="30" t="s">
        <v>28</v>
      </c>
      <c r="C14" s="14" t="s">
        <v>25</v>
      </c>
      <c r="D14" s="15">
        <v>1</v>
      </c>
      <c r="E14" s="27"/>
      <c r="F14" s="17"/>
    </row>
    <row r="15" spans="1:6" ht="12" customHeight="1" x14ac:dyDescent="0.25">
      <c r="A15" s="32"/>
      <c r="B15" s="30"/>
      <c r="C15" s="14"/>
      <c r="D15" s="15"/>
      <c r="E15" s="304"/>
      <c r="F15" s="17"/>
    </row>
    <row r="16" spans="1:6" customFormat="1" ht="12" customHeight="1" x14ac:dyDescent="0.25">
      <c r="A16" s="33"/>
      <c r="B16" s="34" t="s">
        <v>29</v>
      </c>
      <c r="C16" s="35"/>
      <c r="D16" s="36"/>
      <c r="E16" s="306"/>
      <c r="F16" s="307"/>
    </row>
    <row r="17" spans="1:6" customFormat="1" ht="12" customHeight="1" x14ac:dyDescent="0.25">
      <c r="A17" s="33"/>
      <c r="B17" s="34" t="s">
        <v>30</v>
      </c>
      <c r="C17" s="35"/>
      <c r="D17" s="36"/>
      <c r="E17" s="306"/>
      <c r="F17" s="307"/>
    </row>
    <row r="18" spans="1:6" customFormat="1" ht="12" customHeight="1" x14ac:dyDescent="0.25">
      <c r="A18" s="33"/>
      <c r="B18" s="34" t="s">
        <v>31</v>
      </c>
      <c r="C18" s="35"/>
      <c r="D18" s="36"/>
      <c r="E18" s="306"/>
      <c r="F18" s="307"/>
    </row>
    <row r="19" spans="1:6" customFormat="1" ht="12" customHeight="1" x14ac:dyDescent="0.25">
      <c r="A19" s="33"/>
      <c r="B19" s="34" t="s">
        <v>32</v>
      </c>
      <c r="C19" s="39"/>
      <c r="D19" s="24"/>
      <c r="E19" s="27"/>
      <c r="F19" s="25"/>
    </row>
    <row r="20" spans="1:6" customFormat="1" ht="12" customHeight="1" x14ac:dyDescent="0.25">
      <c r="A20" s="33"/>
      <c r="B20" s="34" t="s">
        <v>33</v>
      </c>
      <c r="C20" s="35"/>
      <c r="D20" s="36"/>
      <c r="E20" s="306"/>
      <c r="F20" s="307"/>
    </row>
    <row r="21" spans="1:6" customFormat="1" ht="12" customHeight="1" x14ac:dyDescent="0.25">
      <c r="A21" s="33"/>
      <c r="B21" s="34" t="s">
        <v>34</v>
      </c>
      <c r="C21" s="35"/>
      <c r="D21" s="36"/>
      <c r="E21" s="306"/>
      <c r="F21" s="307"/>
    </row>
    <row r="22" spans="1:6" customFormat="1" ht="12" customHeight="1" x14ac:dyDescent="0.25">
      <c r="A22" s="33"/>
      <c r="B22" s="34" t="s">
        <v>35</v>
      </c>
      <c r="C22" s="35"/>
      <c r="D22" s="36"/>
      <c r="E22" s="306"/>
      <c r="F22" s="307"/>
    </row>
    <row r="23" spans="1:6" customFormat="1" ht="12" customHeight="1" x14ac:dyDescent="0.25">
      <c r="A23" s="33"/>
      <c r="B23" s="34" t="s">
        <v>36</v>
      </c>
      <c r="C23" s="35"/>
      <c r="D23" s="36"/>
      <c r="E23" s="306"/>
      <c r="F23" s="307"/>
    </row>
    <row r="24" spans="1:6" customFormat="1" ht="12" customHeight="1" x14ac:dyDescent="0.25">
      <c r="A24" s="33"/>
      <c r="B24" s="34" t="s">
        <v>37</v>
      </c>
      <c r="C24" s="35"/>
      <c r="D24" s="36"/>
      <c r="E24" s="306"/>
      <c r="F24" s="307"/>
    </row>
    <row r="25" spans="1:6" customFormat="1" ht="12" customHeight="1" x14ac:dyDescent="0.25">
      <c r="A25" s="33"/>
      <c r="B25" s="34" t="s">
        <v>38</v>
      </c>
      <c r="C25" s="35"/>
      <c r="D25" s="36"/>
      <c r="E25" s="306"/>
      <c r="F25" s="307"/>
    </row>
    <row r="26" spans="1:6" customFormat="1" ht="12" customHeight="1" x14ac:dyDescent="0.25">
      <c r="A26" s="33"/>
      <c r="B26" s="34" t="s">
        <v>39</v>
      </c>
      <c r="C26" s="35"/>
      <c r="D26" s="36"/>
      <c r="E26" s="306"/>
      <c r="F26" s="307"/>
    </row>
    <row r="27" spans="1:6" customFormat="1" ht="12" customHeight="1" x14ac:dyDescent="0.25">
      <c r="A27" s="33"/>
      <c r="B27" s="34" t="s">
        <v>40</v>
      </c>
      <c r="C27" s="35"/>
      <c r="D27" s="36"/>
      <c r="E27" s="306"/>
      <c r="F27" s="307"/>
    </row>
    <row r="28" spans="1:6" customFormat="1" ht="12" customHeight="1" x14ac:dyDescent="0.25">
      <c r="A28" s="33"/>
      <c r="B28" s="34" t="s">
        <v>41</v>
      </c>
      <c r="C28" s="35"/>
      <c r="D28" s="36"/>
      <c r="E28" s="306"/>
      <c r="F28" s="307"/>
    </row>
    <row r="29" spans="1:6" customFormat="1" ht="12" customHeight="1" x14ac:dyDescent="0.25">
      <c r="A29" s="33"/>
      <c r="B29" s="34" t="s">
        <v>42</v>
      </c>
      <c r="C29" s="35"/>
      <c r="D29" s="36"/>
      <c r="E29" s="306"/>
      <c r="F29" s="307"/>
    </row>
    <row r="30" spans="1:6" customFormat="1" ht="12" customHeight="1" x14ac:dyDescent="0.25">
      <c r="A30" s="33"/>
      <c r="B30" s="34" t="s">
        <v>43</v>
      </c>
      <c r="C30" s="35"/>
      <c r="D30" s="36"/>
      <c r="E30" s="306"/>
      <c r="F30" s="307"/>
    </row>
    <row r="31" spans="1:6" customFormat="1" ht="12" customHeight="1" x14ac:dyDescent="0.25">
      <c r="A31" s="33"/>
      <c r="B31" s="34" t="s">
        <v>44</v>
      </c>
      <c r="C31" s="35"/>
      <c r="D31" s="36"/>
      <c r="E31" s="306"/>
      <c r="F31" s="307"/>
    </row>
    <row r="32" spans="1:6" customFormat="1" ht="12" customHeight="1" x14ac:dyDescent="0.25">
      <c r="A32" s="33"/>
      <c r="B32" s="34" t="s">
        <v>45</v>
      </c>
      <c r="C32" s="35"/>
      <c r="D32" s="36"/>
      <c r="E32" s="306"/>
      <c r="F32" s="307"/>
    </row>
    <row r="33" spans="1:6" customFormat="1" ht="12" customHeight="1" x14ac:dyDescent="0.25">
      <c r="A33" s="33"/>
      <c r="B33" s="34" t="s">
        <v>46</v>
      </c>
      <c r="C33" s="35"/>
      <c r="D33" s="36"/>
      <c r="E33" s="306"/>
      <c r="F33" s="307"/>
    </row>
    <row r="34" spans="1:6" ht="12" customHeight="1" thickBot="1" x14ac:dyDescent="0.3">
      <c r="A34" s="273"/>
      <c r="B34" s="274"/>
      <c r="C34" s="41"/>
      <c r="D34" s="42"/>
      <c r="E34" s="308"/>
      <c r="F34" s="44"/>
    </row>
    <row r="35" spans="1:6" ht="27" customHeight="1" thickTop="1" thickBot="1" x14ac:dyDescent="0.3">
      <c r="A35" s="273"/>
      <c r="B35" s="309"/>
      <c r="C35" s="425" t="str">
        <f>B7</f>
        <v>TRAVAUX PRELIMINAIRE</v>
      </c>
      <c r="D35" s="426"/>
      <c r="E35" s="427"/>
      <c r="F35" s="320"/>
    </row>
    <row r="36" spans="1:6" ht="12" customHeight="1" thickTop="1" thickBot="1" x14ac:dyDescent="0.3">
      <c r="A36" s="273"/>
      <c r="B36" s="274"/>
      <c r="C36" s="48"/>
      <c r="D36" s="49"/>
      <c r="E36" s="311"/>
      <c r="F36" s="356"/>
    </row>
    <row r="37" spans="1:6" customFormat="1" ht="12" customHeight="1" thickTop="1" x14ac:dyDescent="0.25">
      <c r="A37" s="33"/>
      <c r="B37" s="378" t="s">
        <v>47</v>
      </c>
      <c r="C37" s="39"/>
      <c r="D37" s="24"/>
      <c r="E37" s="29"/>
      <c r="F37" s="31"/>
    </row>
    <row r="38" spans="1:6" customFormat="1" ht="12" customHeight="1" x14ac:dyDescent="0.25">
      <c r="A38" s="33"/>
      <c r="B38" s="379"/>
      <c r="C38" s="39"/>
      <c r="D38" s="24"/>
      <c r="E38" s="29"/>
      <c r="F38" s="31"/>
    </row>
    <row r="39" spans="1:6" customFormat="1" ht="12" customHeight="1" x14ac:dyDescent="0.25">
      <c r="A39" s="33"/>
      <c r="B39" s="379"/>
      <c r="C39" s="39"/>
      <c r="D39" s="24"/>
      <c r="E39" s="29"/>
      <c r="F39" s="31"/>
    </row>
    <row r="40" spans="1:6" customFormat="1" ht="12" customHeight="1" x14ac:dyDescent="0.25">
      <c r="A40" s="33" t="s">
        <v>10</v>
      </c>
      <c r="B40" s="379"/>
      <c r="C40" s="39"/>
      <c r="D40" s="24"/>
      <c r="E40" s="29"/>
      <c r="F40" s="31"/>
    </row>
    <row r="41" spans="1:6" customFormat="1" ht="12" customHeight="1" thickBot="1" x14ac:dyDescent="0.3">
      <c r="A41" s="33"/>
      <c r="B41" s="380"/>
      <c r="C41" s="39"/>
      <c r="D41" s="24"/>
      <c r="E41" s="29"/>
      <c r="F41" s="31"/>
    </row>
    <row r="42" spans="1:6" customFormat="1" ht="12" customHeight="1" thickTop="1" x14ac:dyDescent="0.25">
      <c r="A42" s="33"/>
      <c r="B42" s="1"/>
      <c r="C42" s="53"/>
      <c r="D42" s="24"/>
      <c r="E42" s="29"/>
      <c r="F42" s="31"/>
    </row>
    <row r="43" spans="1:6" s="28" customFormat="1" ht="27" customHeight="1" x14ac:dyDescent="0.25">
      <c r="A43" s="32">
        <f>A7+0.1</f>
        <v>5.1999999999999993</v>
      </c>
      <c r="B43" s="365" t="s">
        <v>126</v>
      </c>
      <c r="C43" s="54"/>
      <c r="D43" s="15"/>
      <c r="E43" s="304"/>
      <c r="F43" s="17"/>
    </row>
    <row r="44" spans="1:6" s="28" customFormat="1" ht="12" customHeight="1" x14ac:dyDescent="0.25">
      <c r="A44" s="32"/>
      <c r="B44" s="40" t="s">
        <v>51</v>
      </c>
      <c r="C44" s="14"/>
      <c r="D44" s="15"/>
      <c r="E44" s="304"/>
      <c r="F44" s="17"/>
    </row>
    <row r="45" spans="1:6" s="28" customFormat="1" ht="24" x14ac:dyDescent="0.2">
      <c r="A45" s="95"/>
      <c r="B45" s="26" t="s">
        <v>245</v>
      </c>
      <c r="C45" s="14" t="s">
        <v>25</v>
      </c>
      <c r="D45" s="15">
        <v>1</v>
      </c>
      <c r="E45" s="27"/>
      <c r="F45" s="17"/>
    </row>
    <row r="46" spans="1:6" s="28" customFormat="1" ht="12.75" x14ac:dyDescent="0.2">
      <c r="A46" s="95"/>
      <c r="B46" s="26" t="s">
        <v>246</v>
      </c>
      <c r="C46" s="14" t="s">
        <v>25</v>
      </c>
      <c r="D46" s="15">
        <v>1</v>
      </c>
      <c r="E46" s="27"/>
      <c r="F46" s="17"/>
    </row>
    <row r="47" spans="1:6" s="28" customFormat="1" ht="12" customHeight="1" x14ac:dyDescent="0.2">
      <c r="A47" s="95"/>
      <c r="B47" s="40" t="s">
        <v>247</v>
      </c>
      <c r="C47" s="14"/>
      <c r="D47" s="15"/>
      <c r="E47" s="304"/>
      <c r="F47" s="17"/>
    </row>
    <row r="48" spans="1:6" s="28" customFormat="1" ht="12" customHeight="1" x14ac:dyDescent="0.2">
      <c r="A48" s="95"/>
      <c r="B48" s="26" t="s">
        <v>248</v>
      </c>
      <c r="C48" s="14"/>
      <c r="D48" s="15"/>
      <c r="E48" s="304"/>
      <c r="F48" s="17"/>
    </row>
    <row r="49" spans="1:8" s="57" customFormat="1" ht="12" customHeight="1" x14ac:dyDescent="0.2">
      <c r="A49" s="95"/>
      <c r="B49" s="30" t="s">
        <v>366</v>
      </c>
      <c r="C49" s="14" t="s">
        <v>25</v>
      </c>
      <c r="D49" s="15">
        <v>1</v>
      </c>
      <c r="E49" s="27"/>
      <c r="F49" s="17"/>
    </row>
    <row r="50" spans="1:8" s="55" customFormat="1" ht="12" customHeight="1" x14ac:dyDescent="0.2">
      <c r="A50" s="95"/>
      <c r="B50" s="40" t="s">
        <v>250</v>
      </c>
      <c r="C50" s="14"/>
      <c r="D50" s="15"/>
      <c r="E50" s="304"/>
      <c r="F50" s="17"/>
    </row>
    <row r="51" spans="1:8" s="55" customFormat="1" ht="12" customHeight="1" x14ac:dyDescent="0.2">
      <c r="A51" s="95"/>
      <c r="B51" s="26" t="s">
        <v>251</v>
      </c>
      <c r="C51" s="14" t="s">
        <v>25</v>
      </c>
      <c r="D51" s="15">
        <f>SUM(D52:D56)</f>
        <v>20</v>
      </c>
      <c r="E51" s="27"/>
      <c r="F51" s="17"/>
    </row>
    <row r="52" spans="1:8" s="55" customFormat="1" ht="12" customHeight="1" x14ac:dyDescent="0.2">
      <c r="A52" s="95"/>
      <c r="B52" s="26" t="s">
        <v>252</v>
      </c>
      <c r="C52" s="14" t="s">
        <v>3</v>
      </c>
      <c r="D52" s="15">
        <v>10</v>
      </c>
      <c r="E52" s="27"/>
      <c r="F52" s="17"/>
    </row>
    <row r="53" spans="1:8" s="55" customFormat="1" ht="12" customHeight="1" thickBot="1" x14ac:dyDescent="0.25">
      <c r="A53" s="89"/>
      <c r="B53" s="104" t="s">
        <v>253</v>
      </c>
      <c r="C53" s="41" t="s">
        <v>3</v>
      </c>
      <c r="D53" s="42">
        <v>5</v>
      </c>
      <c r="E53" s="91"/>
      <c r="F53" s="44"/>
    </row>
    <row r="54" spans="1:8" s="55" customFormat="1" ht="12" customHeight="1" thickTop="1" x14ac:dyDescent="0.2">
      <c r="A54" s="366"/>
      <c r="B54" s="286" t="s">
        <v>254</v>
      </c>
      <c r="C54" s="54" t="s">
        <v>3</v>
      </c>
      <c r="D54" s="92">
        <v>1</v>
      </c>
      <c r="E54" s="322"/>
      <c r="F54" s="93"/>
    </row>
    <row r="55" spans="1:8" s="55" customFormat="1" ht="24" x14ac:dyDescent="0.2">
      <c r="A55" s="95"/>
      <c r="B55" s="26" t="s">
        <v>255</v>
      </c>
      <c r="C55" s="14" t="s">
        <v>3</v>
      </c>
      <c r="D55" s="15">
        <v>1</v>
      </c>
      <c r="E55" s="27"/>
      <c r="F55" s="17"/>
    </row>
    <row r="56" spans="1:8" s="55" customFormat="1" ht="12.75" x14ac:dyDescent="0.2">
      <c r="A56" s="95"/>
      <c r="B56" s="26" t="s">
        <v>256</v>
      </c>
      <c r="C56" s="14" t="s">
        <v>3</v>
      </c>
      <c r="D56" s="15">
        <v>3</v>
      </c>
      <c r="E56" s="27"/>
      <c r="F56" s="17"/>
    </row>
    <row r="57" spans="1:8" s="55" customFormat="1" ht="12.75" x14ac:dyDescent="0.2">
      <c r="A57" s="95"/>
      <c r="B57" s="40" t="s">
        <v>257</v>
      </c>
      <c r="C57" s="14"/>
      <c r="D57" s="15"/>
      <c r="E57" s="304"/>
      <c r="F57" s="17"/>
    </row>
    <row r="58" spans="1:8" s="55" customFormat="1" ht="12.75" x14ac:dyDescent="0.2">
      <c r="A58" s="95"/>
      <c r="B58" s="26" t="s">
        <v>258</v>
      </c>
      <c r="C58" s="14" t="s">
        <v>3</v>
      </c>
      <c r="D58" s="15">
        <v>5</v>
      </c>
      <c r="E58" s="27"/>
      <c r="F58" s="17"/>
    </row>
    <row r="59" spans="1:8" s="55" customFormat="1" ht="12.75" x14ac:dyDescent="0.2">
      <c r="A59" s="95"/>
      <c r="B59" s="26" t="s">
        <v>259</v>
      </c>
      <c r="C59" s="14" t="s">
        <v>3</v>
      </c>
      <c r="D59" s="15">
        <v>8</v>
      </c>
      <c r="E59" s="27"/>
      <c r="F59" s="17"/>
    </row>
    <row r="60" spans="1:8" s="57" customFormat="1" ht="15" x14ac:dyDescent="0.2">
      <c r="A60" s="95"/>
      <c r="B60" s="26" t="s">
        <v>195</v>
      </c>
      <c r="C60" s="14" t="s">
        <v>3</v>
      </c>
      <c r="D60" s="15">
        <v>6</v>
      </c>
      <c r="E60" s="27"/>
      <c r="F60" s="17"/>
      <c r="H60" s="58"/>
    </row>
    <row r="61" spans="1:8" s="57" customFormat="1" ht="24" x14ac:dyDescent="0.2">
      <c r="A61" s="95"/>
      <c r="B61" s="26" t="s">
        <v>260</v>
      </c>
      <c r="C61" s="14" t="s">
        <v>3</v>
      </c>
      <c r="D61" s="15">
        <v>19</v>
      </c>
      <c r="E61" s="27"/>
      <c r="F61" s="17"/>
      <c r="H61" s="58"/>
    </row>
    <row r="62" spans="1:8" s="57" customFormat="1" ht="24" x14ac:dyDescent="0.2">
      <c r="A62" s="95"/>
      <c r="B62" s="26" t="s">
        <v>261</v>
      </c>
      <c r="C62" s="14" t="s">
        <v>3</v>
      </c>
      <c r="D62" s="15">
        <v>2</v>
      </c>
      <c r="E62" s="27"/>
      <c r="F62" s="17"/>
      <c r="H62" s="58"/>
    </row>
    <row r="63" spans="1:8" s="57" customFormat="1" ht="24" x14ac:dyDescent="0.2">
      <c r="A63" s="95"/>
      <c r="B63" s="26" t="s">
        <v>262</v>
      </c>
      <c r="C63" s="14" t="s">
        <v>3</v>
      </c>
      <c r="D63" s="15">
        <v>2</v>
      </c>
      <c r="E63" s="27"/>
      <c r="F63" s="17"/>
      <c r="H63" s="59"/>
    </row>
    <row r="64" spans="1:8" s="57" customFormat="1" ht="24" x14ac:dyDescent="0.2">
      <c r="A64" s="95"/>
      <c r="B64" s="26" t="s">
        <v>367</v>
      </c>
      <c r="C64" s="14" t="s">
        <v>3</v>
      </c>
      <c r="D64" s="15">
        <v>3</v>
      </c>
      <c r="E64" s="27"/>
      <c r="F64" s="17"/>
      <c r="H64" s="58"/>
    </row>
    <row r="65" spans="1:8" s="57" customFormat="1" ht="15" x14ac:dyDescent="0.2">
      <c r="A65" s="95"/>
      <c r="B65" s="40" t="s">
        <v>263</v>
      </c>
      <c r="C65" s="14"/>
      <c r="D65" s="15"/>
      <c r="E65" s="304"/>
      <c r="F65" s="17"/>
      <c r="H65" s="58"/>
    </row>
    <row r="66" spans="1:8" s="57" customFormat="1" ht="15" x14ac:dyDescent="0.2">
      <c r="A66" s="95"/>
      <c r="B66" s="26" t="s">
        <v>264</v>
      </c>
      <c r="C66" s="14" t="s">
        <v>25</v>
      </c>
      <c r="D66" s="15">
        <v>2</v>
      </c>
      <c r="E66" s="27"/>
      <c r="F66" s="17"/>
      <c r="H66" s="58"/>
    </row>
    <row r="67" spans="1:8" s="57" customFormat="1" ht="24" x14ac:dyDescent="0.2">
      <c r="A67" s="227"/>
      <c r="B67" s="26" t="s">
        <v>368</v>
      </c>
      <c r="C67" s="14" t="s">
        <v>25</v>
      </c>
      <c r="D67" s="15">
        <v>6</v>
      </c>
      <c r="E67" s="27"/>
      <c r="F67" s="17"/>
      <c r="H67" s="59"/>
    </row>
    <row r="68" spans="1:8" s="57" customFormat="1" ht="15" x14ac:dyDescent="0.2">
      <c r="A68" s="226"/>
      <c r="B68" s="26" t="s">
        <v>266</v>
      </c>
      <c r="C68" s="14" t="s">
        <v>25</v>
      </c>
      <c r="D68" s="15">
        <v>1</v>
      </c>
      <c r="E68" s="27"/>
      <c r="F68" s="17"/>
      <c r="H68" s="58"/>
    </row>
    <row r="69" spans="1:8" s="57" customFormat="1" ht="12" customHeight="1" thickBot="1" x14ac:dyDescent="0.3">
      <c r="A69" s="60"/>
      <c r="B69" s="26"/>
      <c r="C69" s="14"/>
      <c r="D69" s="42"/>
      <c r="E69" s="308"/>
      <c r="F69" s="44"/>
      <c r="H69" s="58"/>
    </row>
    <row r="70" spans="1:8" s="57" customFormat="1" ht="27" customHeight="1" thickTop="1" thickBot="1" x14ac:dyDescent="0.3">
      <c r="A70" s="60"/>
      <c r="B70" s="367"/>
      <c r="C70" s="426" t="str">
        <f>B43</f>
        <v>DESCRIPTION DES TRAVAUX COURANT FORT</v>
      </c>
      <c r="D70" s="426"/>
      <c r="E70" s="427"/>
      <c r="F70" s="320"/>
      <c r="H70" s="58"/>
    </row>
    <row r="71" spans="1:8" s="57" customFormat="1" ht="12" customHeight="1" thickTop="1" x14ac:dyDescent="0.25">
      <c r="A71" s="60"/>
      <c r="B71" s="14"/>
      <c r="C71" s="54"/>
      <c r="D71" s="92"/>
      <c r="E71" s="322"/>
      <c r="F71" s="93"/>
      <c r="H71" s="58"/>
    </row>
    <row r="72" spans="1:8" s="28" customFormat="1" ht="27" customHeight="1" x14ac:dyDescent="0.25">
      <c r="A72" s="32">
        <f>A43+0.1</f>
        <v>5.2999999999999989</v>
      </c>
      <c r="B72" s="365" t="s">
        <v>149</v>
      </c>
      <c r="C72" s="14"/>
      <c r="D72" s="15"/>
      <c r="E72" s="304"/>
      <c r="F72" s="17"/>
    </row>
    <row r="73" spans="1:8" s="28" customFormat="1" ht="12" customHeight="1" x14ac:dyDescent="0.25">
      <c r="A73" s="32"/>
      <c r="B73" s="40" t="s">
        <v>267</v>
      </c>
      <c r="C73" s="14"/>
      <c r="D73" s="15"/>
      <c r="E73" s="304"/>
      <c r="F73" s="17"/>
    </row>
    <row r="74" spans="1:8" s="28" customFormat="1" ht="12" customHeight="1" x14ac:dyDescent="0.25">
      <c r="A74" s="60"/>
      <c r="B74" s="26" t="s">
        <v>268</v>
      </c>
      <c r="C74" s="14" t="s">
        <v>25</v>
      </c>
      <c r="D74" s="15">
        <v>1</v>
      </c>
      <c r="E74" s="27"/>
      <c r="F74" s="17"/>
    </row>
    <row r="75" spans="1:8" s="57" customFormat="1" ht="12" customHeight="1" x14ac:dyDescent="0.2">
      <c r="A75" s="95"/>
      <c r="B75" s="26" t="s">
        <v>269</v>
      </c>
      <c r="C75" s="14" t="s">
        <v>25</v>
      </c>
      <c r="D75" s="15">
        <v>4</v>
      </c>
      <c r="E75" s="27"/>
      <c r="F75" s="17"/>
    </row>
    <row r="76" spans="1:8" s="57" customFormat="1" ht="12" customHeight="1" x14ac:dyDescent="0.2">
      <c r="A76" s="95"/>
      <c r="B76" s="40" t="s">
        <v>270</v>
      </c>
      <c r="C76" s="14"/>
      <c r="D76" s="15"/>
      <c r="E76" s="304"/>
      <c r="F76" s="17"/>
    </row>
    <row r="77" spans="1:8" s="57" customFormat="1" ht="12" customHeight="1" x14ac:dyDescent="0.2">
      <c r="A77" s="95"/>
      <c r="B77" s="26" t="s">
        <v>271</v>
      </c>
      <c r="C77" s="14" t="s">
        <v>25</v>
      </c>
      <c r="D77" s="15">
        <v>1</v>
      </c>
      <c r="E77" s="27"/>
      <c r="F77" s="17"/>
    </row>
    <row r="78" spans="1:8" s="57" customFormat="1" ht="12" customHeight="1" x14ac:dyDescent="0.2">
      <c r="A78" s="95"/>
      <c r="B78" s="26" t="s">
        <v>272</v>
      </c>
      <c r="C78" s="14" t="s">
        <v>25</v>
      </c>
      <c r="D78" s="15">
        <v>3</v>
      </c>
      <c r="E78" s="27"/>
      <c r="F78" s="17"/>
    </row>
    <row r="79" spans="1:8" s="28" customFormat="1" ht="12" customHeight="1" thickBot="1" x14ac:dyDescent="0.3">
      <c r="A79" s="60"/>
      <c r="B79" s="26"/>
      <c r="C79" s="14"/>
      <c r="D79" s="15"/>
      <c r="E79" s="304"/>
      <c r="F79" s="17"/>
    </row>
    <row r="80" spans="1:8" s="57" customFormat="1" ht="27" customHeight="1" thickTop="1" thickBot="1" x14ac:dyDescent="0.3">
      <c r="A80" s="60"/>
      <c r="B80" s="350"/>
      <c r="C80" s="425" t="str">
        <f>B72</f>
        <v>DESCRIPTION DES TRAVAUX COURANT FAIBLE</v>
      </c>
      <c r="D80" s="426"/>
      <c r="E80" s="427"/>
      <c r="F80" s="320"/>
      <c r="H80" s="58"/>
    </row>
    <row r="81" spans="1:8" ht="12" customHeight="1" thickTop="1" thickBot="1" x14ac:dyDescent="0.3">
      <c r="A81" s="60"/>
      <c r="B81" s="26"/>
      <c r="C81" s="230"/>
      <c r="D81" s="231"/>
      <c r="E81" s="314"/>
      <c r="F81" s="358"/>
    </row>
    <row r="82" spans="1:8" ht="30" customHeight="1" thickTop="1" thickBot="1" x14ac:dyDescent="0.3">
      <c r="A82" s="384" t="s">
        <v>369</v>
      </c>
      <c r="B82" s="385"/>
      <c r="C82" s="385"/>
      <c r="D82" s="385"/>
      <c r="E82" s="385"/>
      <c r="F82" s="73"/>
    </row>
    <row r="83" spans="1:8" ht="12" customHeight="1" thickTop="1" x14ac:dyDescent="0.25">
      <c r="E83" s="316"/>
      <c r="F83" s="79"/>
      <c r="H83" s="28"/>
    </row>
    <row r="84" spans="1:8" ht="12" customHeight="1" x14ac:dyDescent="0.25">
      <c r="E84" s="316"/>
      <c r="F84" s="79"/>
      <c r="H84" s="28"/>
    </row>
    <row r="85" spans="1:8" ht="12" customHeight="1" x14ac:dyDescent="0.25">
      <c r="A85" s="2" t="s">
        <v>12</v>
      </c>
      <c r="E85" s="316"/>
      <c r="F85" s="79"/>
      <c r="H85" s="28"/>
    </row>
    <row r="86" spans="1:8" ht="12" customHeight="1" x14ac:dyDescent="0.25">
      <c r="E86" s="316"/>
      <c r="F86" s="79"/>
    </row>
    <row r="87" spans="1:8" ht="12" customHeight="1" x14ac:dyDescent="0.25">
      <c r="E87" s="316"/>
      <c r="F87" s="79"/>
    </row>
    <row r="88" spans="1:8" ht="12" customHeight="1" x14ac:dyDescent="0.25">
      <c r="E88" s="316"/>
      <c r="F88" s="79"/>
    </row>
    <row r="89" spans="1:8" ht="12" customHeight="1" x14ac:dyDescent="0.25">
      <c r="E89" s="316"/>
      <c r="F89" s="79"/>
    </row>
    <row r="90" spans="1:8" ht="12" customHeight="1" x14ac:dyDescent="0.25">
      <c r="E90" s="316"/>
      <c r="F90" s="79"/>
    </row>
    <row r="91" spans="1:8" ht="12" customHeight="1" x14ac:dyDescent="0.25">
      <c r="E91" s="316"/>
      <c r="F91" s="79"/>
    </row>
    <row r="92" spans="1:8" ht="12" customHeight="1" x14ac:dyDescent="0.25">
      <c r="E92" s="316"/>
      <c r="F92" s="79"/>
    </row>
    <row r="93" spans="1:8" ht="12" customHeight="1" x14ac:dyDescent="0.25">
      <c r="E93" s="316"/>
      <c r="F93" s="79"/>
    </row>
    <row r="94" spans="1:8" ht="12" customHeight="1" x14ac:dyDescent="0.25">
      <c r="E94" s="316"/>
      <c r="F94" s="79"/>
    </row>
    <row r="95" spans="1:8" ht="12" customHeight="1" x14ac:dyDescent="0.25">
      <c r="E95" s="316"/>
      <c r="F95" s="79"/>
    </row>
    <row r="96" spans="1:8" ht="12" customHeight="1" x14ac:dyDescent="0.25">
      <c r="E96" s="316"/>
      <c r="F96" s="79"/>
    </row>
    <row r="97" spans="5:6" ht="12" customHeight="1" x14ac:dyDescent="0.25">
      <c r="E97" s="316"/>
      <c r="F97" s="79"/>
    </row>
    <row r="98" spans="5:6" ht="12" customHeight="1" x14ac:dyDescent="0.25">
      <c r="E98" s="316"/>
      <c r="F98" s="79"/>
    </row>
    <row r="99" spans="5:6" ht="12" customHeight="1" x14ac:dyDescent="0.25">
      <c r="E99" s="316"/>
      <c r="F99" s="79"/>
    </row>
    <row r="100" spans="5:6" ht="12" customHeight="1" x14ac:dyDescent="0.25">
      <c r="E100" s="316"/>
      <c r="F100" s="79"/>
    </row>
    <row r="101" spans="5:6" ht="12" customHeight="1" x14ac:dyDescent="0.25">
      <c r="E101" s="316"/>
      <c r="F101" s="79"/>
    </row>
    <row r="102" spans="5:6" ht="12" customHeight="1" x14ac:dyDescent="0.25">
      <c r="E102" s="316"/>
      <c r="F102" s="79"/>
    </row>
    <row r="103" spans="5:6" ht="12" customHeight="1" x14ac:dyDescent="0.25">
      <c r="E103" s="316"/>
      <c r="F103" s="79"/>
    </row>
    <row r="104" spans="5:6" ht="12" customHeight="1" x14ac:dyDescent="0.25">
      <c r="E104" s="316"/>
      <c r="F104" s="79"/>
    </row>
    <row r="105" spans="5:6" ht="12" customHeight="1" x14ac:dyDescent="0.25">
      <c r="E105" s="316"/>
      <c r="F105" s="79"/>
    </row>
    <row r="106" spans="5:6" ht="12" customHeight="1" x14ac:dyDescent="0.25">
      <c r="E106" s="316"/>
      <c r="F106" s="79"/>
    </row>
    <row r="107" spans="5:6" ht="12" customHeight="1" x14ac:dyDescent="0.25">
      <c r="E107" s="316"/>
      <c r="F107" s="79"/>
    </row>
    <row r="108" spans="5:6" ht="12" customHeight="1" x14ac:dyDescent="0.25">
      <c r="E108" s="316"/>
      <c r="F108" s="79"/>
    </row>
    <row r="109" spans="5:6" ht="12" customHeight="1" x14ac:dyDescent="0.25">
      <c r="E109" s="316"/>
      <c r="F109" s="79"/>
    </row>
    <row r="110" spans="5:6" ht="12" customHeight="1" x14ac:dyDescent="0.25">
      <c r="E110" s="316"/>
      <c r="F110" s="79"/>
    </row>
    <row r="111" spans="5:6" ht="12" customHeight="1" x14ac:dyDescent="0.25">
      <c r="E111" s="316"/>
      <c r="F111" s="79"/>
    </row>
    <row r="112" spans="5:6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</sheetData>
  <mergeCells count="11">
    <mergeCell ref="E9:F9"/>
    <mergeCell ref="A1:F1"/>
    <mergeCell ref="A2:F2"/>
    <mergeCell ref="A3:F3"/>
    <mergeCell ref="A4:F4"/>
    <mergeCell ref="E8:F8"/>
    <mergeCell ref="C35:E35"/>
    <mergeCell ref="B37:B41"/>
    <mergeCell ref="C70:E70"/>
    <mergeCell ref="C80:E80"/>
    <mergeCell ref="A82:E82"/>
  </mergeCells>
  <conditionalFormatting sqref="E10 E13:E14">
    <cfRule type="cellIs" dxfId="21" priority="1" operator="equal">
      <formula>0</formula>
    </cfRule>
  </conditionalFormatting>
  <conditionalFormatting sqref="E45:E46">
    <cfRule type="cellIs" dxfId="20" priority="2" operator="equal">
      <formula>0</formula>
    </cfRule>
  </conditionalFormatting>
  <conditionalFormatting sqref="E49 E74:E75 E77:E78">
    <cfRule type="cellIs" dxfId="19" priority="5" operator="equal">
      <formula>0</formula>
    </cfRule>
  </conditionalFormatting>
  <conditionalFormatting sqref="E51:E53">
    <cfRule type="cellIs" dxfId="18" priority="3" operator="equal">
      <formula>0</formula>
    </cfRule>
  </conditionalFormatting>
  <conditionalFormatting sqref="E55:E56 E58:E64 E66:E68">
    <cfRule type="cellIs" dxfId="17" priority="4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05: CF-Cf-ALARME INCENDIE-SECURITE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3" max="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9200F-1E94-4C15-9A12-37BE9604E644}">
  <sheetPr>
    <pageSetUpPr fitToPage="1"/>
  </sheetPr>
  <dimension ref="A1:H280"/>
  <sheetViews>
    <sheetView topLeftCell="A50" zoomScaleNormal="100" zoomScaleSheetLayoutView="115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317" customWidth="1"/>
    <col min="6" max="6" width="17.7109375" style="84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ht="33.950000000000003" customHeight="1" thickTop="1" thickBot="1" x14ac:dyDescent="0.3">
      <c r="A3" s="434" t="s">
        <v>370</v>
      </c>
      <c r="B3" s="435"/>
      <c r="C3" s="435"/>
      <c r="D3" s="435"/>
      <c r="E3" s="435"/>
      <c r="F3" s="436"/>
    </row>
    <row r="4" spans="1:6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364</v>
      </c>
      <c r="F5" s="303" t="s">
        <v>323</v>
      </c>
    </row>
    <row r="6" spans="1:6" ht="12" customHeight="1" thickTop="1" x14ac:dyDescent="0.25">
      <c r="A6" s="12"/>
      <c r="B6" s="13"/>
      <c r="C6" s="14"/>
      <c r="D6" s="15"/>
      <c r="E6" s="304"/>
      <c r="F6" s="17"/>
    </row>
    <row r="7" spans="1:6" s="55" customFormat="1" ht="27" customHeight="1" x14ac:dyDescent="0.25">
      <c r="A7" s="329">
        <v>5.0999999999999996</v>
      </c>
      <c r="B7" s="365" t="s">
        <v>208</v>
      </c>
      <c r="C7" s="368"/>
      <c r="D7" s="369"/>
      <c r="E7" s="370"/>
      <c r="F7" s="371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12" customHeight="1" x14ac:dyDescent="0.2">
      <c r="A10" s="95"/>
      <c r="B10" s="26" t="s">
        <v>24</v>
      </c>
      <c r="C10" s="14" t="s">
        <v>25</v>
      </c>
      <c r="D10" s="15">
        <v>1</v>
      </c>
      <c r="E10" s="27"/>
      <c r="F10" s="17"/>
    </row>
    <row r="11" spans="1:6" s="28" customFormat="1" ht="12" customHeight="1" x14ac:dyDescent="0.2">
      <c r="A11" s="95"/>
      <c r="B11" s="26" t="s">
        <v>365</v>
      </c>
      <c r="C11" s="14" t="s">
        <v>25</v>
      </c>
      <c r="D11" s="15"/>
      <c r="E11" s="306"/>
      <c r="F11" s="17"/>
    </row>
    <row r="12" spans="1:6" s="28" customFormat="1" ht="12" customHeight="1" x14ac:dyDescent="0.2">
      <c r="A12" s="95"/>
      <c r="B12" s="26" t="s">
        <v>26</v>
      </c>
      <c r="C12" s="14"/>
      <c r="D12" s="15"/>
      <c r="E12" s="306"/>
      <c r="F12" s="17"/>
    </row>
    <row r="13" spans="1:6" s="28" customFormat="1" ht="12" customHeight="1" x14ac:dyDescent="0.2">
      <c r="A13" s="223"/>
      <c r="B13" s="30" t="s">
        <v>27</v>
      </c>
      <c r="C13" s="14" t="s">
        <v>25</v>
      </c>
      <c r="D13" s="15">
        <v>1</v>
      </c>
      <c r="E13" s="27"/>
      <c r="F13" s="17"/>
    </row>
    <row r="14" spans="1:6" s="28" customFormat="1" ht="12" customHeight="1" x14ac:dyDescent="0.2">
      <c r="A14" s="223"/>
      <c r="B14" s="30" t="s">
        <v>28</v>
      </c>
      <c r="C14" s="14" t="s">
        <v>25</v>
      </c>
      <c r="D14" s="15">
        <v>1</v>
      </c>
      <c r="E14" s="27"/>
      <c r="F14" s="17"/>
    </row>
    <row r="15" spans="1:6" ht="12" customHeight="1" x14ac:dyDescent="0.25">
      <c r="A15" s="32"/>
      <c r="B15" s="30"/>
      <c r="C15" s="14"/>
      <c r="D15" s="15"/>
      <c r="E15" s="304"/>
      <c r="F15" s="17"/>
    </row>
    <row r="16" spans="1:6" customFormat="1" ht="12" customHeight="1" x14ac:dyDescent="0.25">
      <c r="A16" s="33"/>
      <c r="B16" s="34" t="s">
        <v>29</v>
      </c>
      <c r="C16" s="35"/>
      <c r="D16" s="36"/>
      <c r="E16" s="306"/>
      <c r="F16" s="38"/>
    </row>
    <row r="17" spans="1:6" customFormat="1" ht="12" customHeight="1" x14ac:dyDescent="0.25">
      <c r="A17" s="33"/>
      <c r="B17" s="34" t="s">
        <v>30</v>
      </c>
      <c r="C17" s="35"/>
      <c r="D17" s="36"/>
      <c r="E17" s="306"/>
      <c r="F17" s="38"/>
    </row>
    <row r="18" spans="1:6" customFormat="1" ht="12" customHeight="1" x14ac:dyDescent="0.25">
      <c r="A18" s="33"/>
      <c r="B18" s="34" t="s">
        <v>31</v>
      </c>
      <c r="C18" s="35"/>
      <c r="D18" s="36"/>
      <c r="E18" s="306"/>
      <c r="F18" s="38"/>
    </row>
    <row r="19" spans="1:6" customFormat="1" ht="12" customHeight="1" x14ac:dyDescent="0.25">
      <c r="A19" s="33"/>
      <c r="B19" s="34" t="s">
        <v>32</v>
      </c>
      <c r="C19" s="39"/>
      <c r="D19" s="24"/>
      <c r="E19" s="27"/>
      <c r="F19" s="31"/>
    </row>
    <row r="20" spans="1:6" customFormat="1" ht="12" customHeight="1" x14ac:dyDescent="0.25">
      <c r="A20" s="33"/>
      <c r="B20" s="34" t="s">
        <v>33</v>
      </c>
      <c r="C20" s="35"/>
      <c r="D20" s="36"/>
      <c r="E20" s="306"/>
      <c r="F20" s="38"/>
    </row>
    <row r="21" spans="1:6" customFormat="1" ht="12" customHeight="1" x14ac:dyDescent="0.25">
      <c r="A21" s="33"/>
      <c r="B21" s="34" t="s">
        <v>34</v>
      </c>
      <c r="C21" s="35"/>
      <c r="D21" s="36"/>
      <c r="E21" s="306"/>
      <c r="F21" s="38"/>
    </row>
    <row r="22" spans="1:6" customFormat="1" ht="12" customHeight="1" x14ac:dyDescent="0.25">
      <c r="A22" s="33"/>
      <c r="B22" s="34" t="s">
        <v>35</v>
      </c>
      <c r="C22" s="35"/>
      <c r="D22" s="36"/>
      <c r="E22" s="306"/>
      <c r="F22" s="38"/>
    </row>
    <row r="23" spans="1:6" customFormat="1" ht="12" customHeight="1" x14ac:dyDescent="0.25">
      <c r="A23" s="33"/>
      <c r="B23" s="34" t="s">
        <v>36</v>
      </c>
      <c r="C23" s="35"/>
      <c r="D23" s="36"/>
      <c r="E23" s="306"/>
      <c r="F23" s="38"/>
    </row>
    <row r="24" spans="1:6" customFormat="1" ht="12" customHeight="1" x14ac:dyDescent="0.25">
      <c r="A24" s="33"/>
      <c r="B24" s="34" t="s">
        <v>37</v>
      </c>
      <c r="C24" s="35"/>
      <c r="D24" s="36"/>
      <c r="E24" s="306"/>
      <c r="F24" s="38"/>
    </row>
    <row r="25" spans="1:6" customFormat="1" ht="12" customHeight="1" x14ac:dyDescent="0.25">
      <c r="A25" s="33"/>
      <c r="B25" s="34" t="s">
        <v>38</v>
      </c>
      <c r="C25" s="35"/>
      <c r="D25" s="36"/>
      <c r="E25" s="306"/>
      <c r="F25" s="38"/>
    </row>
    <row r="26" spans="1:6" customFormat="1" ht="12" customHeight="1" x14ac:dyDescent="0.25">
      <c r="A26" s="33"/>
      <c r="B26" s="34" t="s">
        <v>39</v>
      </c>
      <c r="C26" s="35"/>
      <c r="D26" s="36"/>
      <c r="E26" s="306"/>
      <c r="F26" s="38"/>
    </row>
    <row r="27" spans="1:6" customFormat="1" ht="12" customHeight="1" x14ac:dyDescent="0.25">
      <c r="A27" s="33"/>
      <c r="B27" s="34" t="s">
        <v>40</v>
      </c>
      <c r="C27" s="35"/>
      <c r="D27" s="36"/>
      <c r="E27" s="306"/>
      <c r="F27" s="38"/>
    </row>
    <row r="28" spans="1:6" customFormat="1" ht="12" customHeight="1" x14ac:dyDescent="0.25">
      <c r="A28" s="33"/>
      <c r="B28" s="34" t="s">
        <v>41</v>
      </c>
      <c r="C28" s="35"/>
      <c r="D28" s="36"/>
      <c r="E28" s="306"/>
      <c r="F28" s="38"/>
    </row>
    <row r="29" spans="1:6" customFormat="1" ht="12" customHeight="1" x14ac:dyDescent="0.25">
      <c r="A29" s="33"/>
      <c r="B29" s="34" t="s">
        <v>42</v>
      </c>
      <c r="C29" s="35"/>
      <c r="D29" s="36"/>
      <c r="E29" s="306"/>
      <c r="F29" s="38"/>
    </row>
    <row r="30" spans="1:6" customFormat="1" ht="12" customHeight="1" x14ac:dyDescent="0.25">
      <c r="A30" s="33"/>
      <c r="B30" s="34" t="s">
        <v>43</v>
      </c>
      <c r="C30" s="35"/>
      <c r="D30" s="36"/>
      <c r="E30" s="306"/>
      <c r="F30" s="38"/>
    </row>
    <row r="31" spans="1:6" customFormat="1" ht="12" customHeight="1" x14ac:dyDescent="0.25">
      <c r="A31" s="33"/>
      <c r="B31" s="34" t="s">
        <v>44</v>
      </c>
      <c r="C31" s="35"/>
      <c r="D31" s="36"/>
      <c r="E31" s="306"/>
      <c r="F31" s="38"/>
    </row>
    <row r="32" spans="1:6" customFormat="1" ht="12" customHeight="1" x14ac:dyDescent="0.25">
      <c r="A32" s="33"/>
      <c r="B32" s="34" t="s">
        <v>45</v>
      </c>
      <c r="C32" s="35"/>
      <c r="D32" s="36"/>
      <c r="E32" s="306"/>
      <c r="F32" s="38"/>
    </row>
    <row r="33" spans="1:6" customFormat="1" ht="12" customHeight="1" x14ac:dyDescent="0.25">
      <c r="A33" s="33"/>
      <c r="B33" s="34" t="s">
        <v>46</v>
      </c>
      <c r="C33" s="35"/>
      <c r="D33" s="36"/>
      <c r="E33" s="306"/>
      <c r="F33" s="38"/>
    </row>
    <row r="34" spans="1:6" ht="12" customHeight="1" thickBot="1" x14ac:dyDescent="0.3">
      <c r="A34" s="273"/>
      <c r="B34" s="274"/>
      <c r="C34" s="41"/>
      <c r="D34" s="42"/>
      <c r="E34" s="308"/>
      <c r="F34" s="44"/>
    </row>
    <row r="35" spans="1:6" ht="27" customHeight="1" thickTop="1" thickBot="1" x14ac:dyDescent="0.3">
      <c r="A35" s="273"/>
      <c r="B35" s="309"/>
      <c r="C35" s="425" t="str">
        <f>B7</f>
        <v>TRAVAUX PRELIMINAIRE</v>
      </c>
      <c r="D35" s="426"/>
      <c r="E35" s="427"/>
      <c r="F35" s="320"/>
    </row>
    <row r="36" spans="1:6" ht="12" customHeight="1" thickTop="1" thickBot="1" x14ac:dyDescent="0.3">
      <c r="A36" s="273"/>
      <c r="B36" s="274"/>
      <c r="C36" s="48"/>
      <c r="D36" s="49"/>
      <c r="E36" s="311"/>
      <c r="F36" s="51"/>
    </row>
    <row r="37" spans="1:6" customFormat="1" ht="12" customHeight="1" thickTop="1" x14ac:dyDescent="0.25">
      <c r="A37" s="33"/>
      <c r="B37" s="378" t="s">
        <v>371</v>
      </c>
      <c r="C37" s="39"/>
      <c r="D37" s="24"/>
      <c r="E37" s="29"/>
      <c r="F37" s="31"/>
    </row>
    <row r="38" spans="1:6" customFormat="1" ht="12" customHeight="1" x14ac:dyDescent="0.25">
      <c r="A38" s="33"/>
      <c r="B38" s="379"/>
      <c r="C38" s="39"/>
      <c r="D38" s="24"/>
      <c r="E38" s="29"/>
      <c r="F38" s="31"/>
    </row>
    <row r="39" spans="1:6" customFormat="1" ht="12" customHeight="1" x14ac:dyDescent="0.25">
      <c r="A39" s="33"/>
      <c r="B39" s="379"/>
      <c r="C39" s="39"/>
      <c r="D39" s="24"/>
      <c r="E39" s="29"/>
      <c r="F39" s="31"/>
    </row>
    <row r="40" spans="1:6" customFormat="1" ht="12" customHeight="1" x14ac:dyDescent="0.25">
      <c r="A40" s="33" t="s">
        <v>10</v>
      </c>
      <c r="B40" s="379"/>
      <c r="C40" s="39"/>
      <c r="D40" s="24"/>
      <c r="E40" s="29"/>
      <c r="F40" s="31"/>
    </row>
    <row r="41" spans="1:6" customFormat="1" ht="12" customHeight="1" thickBot="1" x14ac:dyDescent="0.3">
      <c r="A41" s="33"/>
      <c r="B41" s="380"/>
      <c r="C41" s="39"/>
      <c r="D41" s="24"/>
      <c r="E41" s="29"/>
      <c r="F41" s="31"/>
    </row>
    <row r="42" spans="1:6" customFormat="1" ht="12" customHeight="1" thickTop="1" x14ac:dyDescent="0.25">
      <c r="A42" s="33"/>
      <c r="B42" s="1"/>
      <c r="C42" s="53"/>
      <c r="D42" s="24"/>
      <c r="E42" s="29"/>
      <c r="F42" s="31"/>
    </row>
    <row r="43" spans="1:6" s="28" customFormat="1" ht="27" customHeight="1" x14ac:dyDescent="0.25">
      <c r="A43" s="329">
        <f>A7+0.1</f>
        <v>5.1999999999999993</v>
      </c>
      <c r="B43" s="365" t="s">
        <v>126</v>
      </c>
      <c r="C43" s="54"/>
      <c r="D43" s="15"/>
      <c r="E43" s="304"/>
      <c r="F43" s="17"/>
    </row>
    <row r="44" spans="1:6" s="28" customFormat="1" ht="12" customHeight="1" x14ac:dyDescent="0.25">
      <c r="A44" s="32"/>
      <c r="B44" s="40" t="s">
        <v>51</v>
      </c>
      <c r="C44" s="14"/>
      <c r="D44" s="15"/>
      <c r="E44" s="304"/>
      <c r="F44" s="17"/>
    </row>
    <row r="45" spans="1:6" s="28" customFormat="1" ht="24" x14ac:dyDescent="0.2">
      <c r="A45" s="95"/>
      <c r="B45" s="26" t="s">
        <v>245</v>
      </c>
      <c r="C45" s="14" t="s">
        <v>25</v>
      </c>
      <c r="D45" s="15">
        <v>1</v>
      </c>
      <c r="E45" s="27"/>
      <c r="F45" s="17"/>
    </row>
    <row r="46" spans="1:6" s="28" customFormat="1" ht="12.75" x14ac:dyDescent="0.2">
      <c r="A46" s="95"/>
      <c r="B46" s="26" t="s">
        <v>246</v>
      </c>
      <c r="C46" s="14" t="s">
        <v>25</v>
      </c>
      <c r="D46" s="15">
        <v>1</v>
      </c>
      <c r="E46" s="27"/>
      <c r="F46" s="17"/>
    </row>
    <row r="47" spans="1:6" s="28" customFormat="1" ht="12" customHeight="1" x14ac:dyDescent="0.2">
      <c r="A47" s="95"/>
      <c r="B47" s="40" t="s">
        <v>247</v>
      </c>
      <c r="C47" s="14"/>
      <c r="D47" s="15"/>
      <c r="E47" s="304"/>
      <c r="F47" s="17"/>
    </row>
    <row r="48" spans="1:6" s="28" customFormat="1" ht="12" customHeight="1" x14ac:dyDescent="0.2">
      <c r="A48" s="95"/>
      <c r="B48" s="26" t="s">
        <v>248</v>
      </c>
      <c r="C48" s="14"/>
      <c r="D48" s="15"/>
      <c r="E48" s="304"/>
      <c r="F48" s="17"/>
    </row>
    <row r="49" spans="1:8" s="57" customFormat="1" ht="12" customHeight="1" x14ac:dyDescent="0.2">
      <c r="A49" s="95"/>
      <c r="B49" s="30" t="s">
        <v>372</v>
      </c>
      <c r="C49" s="14" t="s">
        <v>25</v>
      </c>
      <c r="D49" s="15">
        <v>1</v>
      </c>
      <c r="E49" s="27"/>
      <c r="F49" s="17"/>
    </row>
    <row r="50" spans="1:8" s="55" customFormat="1" ht="12" customHeight="1" x14ac:dyDescent="0.2">
      <c r="A50" s="95"/>
      <c r="B50" s="40" t="s">
        <v>250</v>
      </c>
      <c r="C50" s="14"/>
      <c r="D50" s="15"/>
      <c r="E50" s="304"/>
      <c r="F50" s="17"/>
    </row>
    <row r="51" spans="1:8" s="55" customFormat="1" ht="12" customHeight="1" x14ac:dyDescent="0.2">
      <c r="A51" s="95"/>
      <c r="B51" s="26" t="s">
        <v>251</v>
      </c>
      <c r="C51" s="14" t="s">
        <v>25</v>
      </c>
      <c r="D51" s="15">
        <f>SUM(D52:D56)</f>
        <v>20</v>
      </c>
      <c r="E51" s="27"/>
      <c r="F51" s="17"/>
    </row>
    <row r="52" spans="1:8" s="55" customFormat="1" ht="12" customHeight="1" x14ac:dyDescent="0.2">
      <c r="A52" s="95"/>
      <c r="B52" s="26" t="s">
        <v>252</v>
      </c>
      <c r="C52" s="14" t="s">
        <v>3</v>
      </c>
      <c r="D52" s="15">
        <v>10</v>
      </c>
      <c r="E52" s="27"/>
      <c r="F52" s="17"/>
    </row>
    <row r="53" spans="1:8" s="55" customFormat="1" ht="12" customHeight="1" thickBot="1" x14ac:dyDescent="0.25">
      <c r="A53" s="89"/>
      <c r="B53" s="104" t="s">
        <v>253</v>
      </c>
      <c r="C53" s="41" t="s">
        <v>3</v>
      </c>
      <c r="D53" s="42">
        <v>5</v>
      </c>
      <c r="E53" s="91"/>
      <c r="F53" s="44"/>
    </row>
    <row r="54" spans="1:8" s="55" customFormat="1" ht="12" customHeight="1" thickTop="1" x14ac:dyDescent="0.2">
      <c r="A54" s="366"/>
      <c r="B54" s="286" t="s">
        <v>254</v>
      </c>
      <c r="C54" s="54" t="s">
        <v>3</v>
      </c>
      <c r="D54" s="92">
        <v>1</v>
      </c>
      <c r="E54" s="205"/>
      <c r="F54" s="93"/>
    </row>
    <row r="55" spans="1:8" s="55" customFormat="1" ht="12" customHeight="1" x14ac:dyDescent="0.2">
      <c r="A55" s="95"/>
      <c r="B55" s="26" t="s">
        <v>255</v>
      </c>
      <c r="C55" s="14" t="s">
        <v>3</v>
      </c>
      <c r="D55" s="15">
        <v>1</v>
      </c>
      <c r="E55" s="27"/>
      <c r="F55" s="17"/>
    </row>
    <row r="56" spans="1:8" s="55" customFormat="1" ht="12" customHeight="1" x14ac:dyDescent="0.2">
      <c r="A56" s="95"/>
      <c r="B56" s="26" t="s">
        <v>256</v>
      </c>
      <c r="C56" s="14" t="s">
        <v>3</v>
      </c>
      <c r="D56" s="15">
        <v>3</v>
      </c>
      <c r="E56" s="27"/>
      <c r="F56" s="17"/>
    </row>
    <row r="57" spans="1:8" s="55" customFormat="1" ht="12" customHeight="1" x14ac:dyDescent="0.2">
      <c r="A57" s="95"/>
      <c r="B57" s="40" t="s">
        <v>257</v>
      </c>
      <c r="C57" s="14"/>
      <c r="D57" s="15"/>
      <c r="E57" s="304"/>
      <c r="F57" s="17"/>
    </row>
    <row r="58" spans="1:8" s="55" customFormat="1" ht="12" customHeight="1" x14ac:dyDescent="0.2">
      <c r="A58" s="95"/>
      <c r="B58" s="26" t="s">
        <v>258</v>
      </c>
      <c r="C58" s="14" t="s">
        <v>3</v>
      </c>
      <c r="D58" s="15">
        <v>5</v>
      </c>
      <c r="E58" s="27"/>
      <c r="F58" s="17"/>
    </row>
    <row r="59" spans="1:8" s="55" customFormat="1" ht="12" customHeight="1" x14ac:dyDescent="0.2">
      <c r="A59" s="95"/>
      <c r="B59" s="26" t="s">
        <v>259</v>
      </c>
      <c r="C59" s="14" t="s">
        <v>3</v>
      </c>
      <c r="D59" s="15">
        <v>8</v>
      </c>
      <c r="E59" s="27"/>
      <c r="F59" s="17"/>
    </row>
    <row r="60" spans="1:8" s="57" customFormat="1" ht="12" customHeight="1" x14ac:dyDescent="0.2">
      <c r="A60" s="95"/>
      <c r="B60" s="26" t="s">
        <v>195</v>
      </c>
      <c r="C60" s="14" t="s">
        <v>3</v>
      </c>
      <c r="D60" s="15">
        <v>6</v>
      </c>
      <c r="E60" s="27"/>
      <c r="F60" s="17"/>
      <c r="H60" s="58"/>
    </row>
    <row r="61" spans="1:8" s="57" customFormat="1" ht="24" x14ac:dyDescent="0.2">
      <c r="A61" s="95"/>
      <c r="B61" s="26" t="s">
        <v>260</v>
      </c>
      <c r="C61" s="14" t="s">
        <v>3</v>
      </c>
      <c r="D61" s="15">
        <v>19</v>
      </c>
      <c r="E61" s="27"/>
      <c r="F61" s="17"/>
      <c r="H61" s="58"/>
    </row>
    <row r="62" spans="1:8" s="57" customFormat="1" ht="24" x14ac:dyDescent="0.2">
      <c r="A62" s="95"/>
      <c r="B62" s="26" t="s">
        <v>261</v>
      </c>
      <c r="C62" s="14" t="s">
        <v>3</v>
      </c>
      <c r="D62" s="15">
        <v>2</v>
      </c>
      <c r="E62" s="27"/>
      <c r="F62" s="17"/>
      <c r="H62" s="58"/>
    </row>
    <row r="63" spans="1:8" s="57" customFormat="1" ht="24" x14ac:dyDescent="0.2">
      <c r="A63" s="95"/>
      <c r="B63" s="26" t="s">
        <v>262</v>
      </c>
      <c r="C63" s="14" t="s">
        <v>3</v>
      </c>
      <c r="D63" s="15">
        <v>2</v>
      </c>
      <c r="E63" s="27"/>
      <c r="F63" s="17"/>
      <c r="H63" s="59"/>
    </row>
    <row r="64" spans="1:8" s="57" customFormat="1" ht="24" x14ac:dyDescent="0.2">
      <c r="A64" s="95"/>
      <c r="B64" s="26" t="s">
        <v>367</v>
      </c>
      <c r="C64" s="14" t="s">
        <v>3</v>
      </c>
      <c r="D64" s="15">
        <v>3</v>
      </c>
      <c r="E64" s="27"/>
      <c r="F64" s="17"/>
      <c r="H64" s="58"/>
    </row>
    <row r="65" spans="1:8" s="57" customFormat="1" ht="15" x14ac:dyDescent="0.2">
      <c r="A65" s="95"/>
      <c r="B65" s="40" t="s">
        <v>263</v>
      </c>
      <c r="C65" s="14"/>
      <c r="D65" s="15"/>
      <c r="E65" s="304"/>
      <c r="F65" s="17"/>
      <c r="H65" s="58"/>
    </row>
    <row r="66" spans="1:8" s="57" customFormat="1" ht="15" x14ac:dyDescent="0.2">
      <c r="A66" s="95"/>
      <c r="B66" s="26" t="s">
        <v>264</v>
      </c>
      <c r="C66" s="14" t="s">
        <v>25</v>
      </c>
      <c r="D66" s="15">
        <v>2</v>
      </c>
      <c r="E66" s="27"/>
      <c r="F66" s="17"/>
      <c r="H66" s="58"/>
    </row>
    <row r="67" spans="1:8" s="57" customFormat="1" ht="12" customHeight="1" x14ac:dyDescent="0.2">
      <c r="A67" s="227"/>
      <c r="B67" s="26" t="s">
        <v>368</v>
      </c>
      <c r="C67" s="14" t="s">
        <v>25</v>
      </c>
      <c r="D67" s="15">
        <v>6</v>
      </c>
      <c r="E67" s="27"/>
      <c r="F67" s="17"/>
      <c r="H67" s="59"/>
    </row>
    <row r="68" spans="1:8" s="57" customFormat="1" ht="12" customHeight="1" x14ac:dyDescent="0.2">
      <c r="A68" s="226"/>
      <c r="B68" s="26" t="s">
        <v>266</v>
      </c>
      <c r="C68" s="14" t="s">
        <v>25</v>
      </c>
      <c r="D68" s="15">
        <v>1</v>
      </c>
      <c r="E68" s="27"/>
      <c r="F68" s="17"/>
      <c r="H68" s="58"/>
    </row>
    <row r="69" spans="1:8" s="57" customFormat="1" ht="12" customHeight="1" thickBot="1" x14ac:dyDescent="0.3">
      <c r="A69" s="60"/>
      <c r="B69" s="40"/>
      <c r="C69" s="41"/>
      <c r="D69" s="42"/>
      <c r="E69" s="308"/>
      <c r="F69" s="44"/>
      <c r="H69" s="58"/>
    </row>
    <row r="70" spans="1:8" s="57" customFormat="1" ht="27" customHeight="1" thickTop="1" thickBot="1" x14ac:dyDescent="0.3">
      <c r="A70" s="45"/>
      <c r="B70" s="46"/>
      <c r="C70" s="425" t="str">
        <f>B43</f>
        <v>DESCRIPTION DES TRAVAUX COURANT FORT</v>
      </c>
      <c r="D70" s="426"/>
      <c r="E70" s="427"/>
      <c r="F70" s="320"/>
      <c r="H70" s="58"/>
    </row>
    <row r="71" spans="1:8" s="57" customFormat="1" ht="12" customHeight="1" thickTop="1" x14ac:dyDescent="0.25">
      <c r="A71" s="32"/>
      <c r="B71" s="40"/>
      <c r="C71" s="54"/>
      <c r="D71" s="92"/>
      <c r="E71" s="322"/>
      <c r="F71" s="93"/>
      <c r="H71" s="58"/>
    </row>
    <row r="72" spans="1:8" s="28" customFormat="1" ht="27" customHeight="1" x14ac:dyDescent="0.25">
      <c r="A72" s="329">
        <f>A43+0.1</f>
        <v>5.2999999999999989</v>
      </c>
      <c r="B72" s="365" t="s">
        <v>149</v>
      </c>
      <c r="C72" s="14"/>
      <c r="D72" s="15"/>
      <c r="E72" s="304"/>
      <c r="F72" s="17"/>
    </row>
    <row r="73" spans="1:8" s="28" customFormat="1" ht="12" customHeight="1" x14ac:dyDescent="0.25">
      <c r="A73" s="32"/>
      <c r="B73" s="40" t="s">
        <v>267</v>
      </c>
      <c r="C73" s="14"/>
      <c r="D73" s="15"/>
      <c r="E73" s="304"/>
      <c r="F73" s="17"/>
    </row>
    <row r="74" spans="1:8" s="28" customFormat="1" ht="12" customHeight="1" x14ac:dyDescent="0.25">
      <c r="A74" s="60"/>
      <c r="B74" s="26" t="s">
        <v>268</v>
      </c>
      <c r="C74" s="14" t="s">
        <v>25</v>
      </c>
      <c r="D74" s="15">
        <v>1</v>
      </c>
      <c r="E74" s="27"/>
      <c r="F74" s="17"/>
    </row>
    <row r="75" spans="1:8" s="57" customFormat="1" ht="12" customHeight="1" x14ac:dyDescent="0.2">
      <c r="A75" s="95"/>
      <c r="B75" s="26" t="s">
        <v>269</v>
      </c>
      <c r="C75" s="14" t="s">
        <v>25</v>
      </c>
      <c r="D75" s="15">
        <v>4</v>
      </c>
      <c r="E75" s="27"/>
      <c r="F75" s="17"/>
    </row>
    <row r="76" spans="1:8" s="57" customFormat="1" ht="12" customHeight="1" x14ac:dyDescent="0.2">
      <c r="A76" s="95"/>
      <c r="B76" s="40" t="s">
        <v>270</v>
      </c>
      <c r="C76" s="14"/>
      <c r="D76" s="15"/>
      <c r="E76" s="304"/>
      <c r="F76" s="17"/>
    </row>
    <row r="77" spans="1:8" s="57" customFormat="1" ht="12" customHeight="1" x14ac:dyDescent="0.2">
      <c r="A77" s="95"/>
      <c r="B77" s="26" t="s">
        <v>271</v>
      </c>
      <c r="C77" s="14" t="s">
        <v>25</v>
      </c>
      <c r="D77" s="15">
        <v>1</v>
      </c>
      <c r="E77" s="27"/>
      <c r="F77" s="17"/>
    </row>
    <row r="78" spans="1:8" s="57" customFormat="1" ht="12" customHeight="1" x14ac:dyDescent="0.2">
      <c r="A78" s="95"/>
      <c r="B78" s="26" t="s">
        <v>272</v>
      </c>
      <c r="C78" s="14" t="s">
        <v>25</v>
      </c>
      <c r="D78" s="15">
        <v>3</v>
      </c>
      <c r="E78" s="27"/>
      <c r="F78" s="17"/>
    </row>
    <row r="79" spans="1:8" s="28" customFormat="1" ht="12" customHeight="1" thickBot="1" x14ac:dyDescent="0.3">
      <c r="A79" s="60"/>
      <c r="B79" s="26"/>
      <c r="C79" s="14"/>
      <c r="D79" s="15"/>
      <c r="E79" s="304"/>
      <c r="F79" s="17"/>
    </row>
    <row r="80" spans="1:8" s="57" customFormat="1" ht="27" customHeight="1" thickTop="1" thickBot="1" x14ac:dyDescent="0.3">
      <c r="A80" s="60"/>
      <c r="B80" s="350"/>
      <c r="C80" s="425" t="str">
        <f>B72</f>
        <v>DESCRIPTION DES TRAVAUX COURANT FAIBLE</v>
      </c>
      <c r="D80" s="426"/>
      <c r="E80" s="427"/>
      <c r="F80" s="320"/>
      <c r="H80" s="58"/>
    </row>
    <row r="81" spans="1:8" ht="12" customHeight="1" thickTop="1" thickBot="1" x14ac:dyDescent="0.3">
      <c r="A81" s="69" t="s">
        <v>10</v>
      </c>
      <c r="B81" s="229"/>
      <c r="C81" s="230"/>
      <c r="D81" s="231"/>
      <c r="E81" s="314"/>
      <c r="F81" s="358"/>
    </row>
    <row r="82" spans="1:8" ht="30" customHeight="1" thickTop="1" thickBot="1" x14ac:dyDescent="0.3">
      <c r="A82" s="428" t="s">
        <v>4</v>
      </c>
      <c r="B82" s="429"/>
      <c r="C82" s="429"/>
      <c r="D82" s="429"/>
      <c r="E82" s="430"/>
      <c r="F82" s="73"/>
    </row>
    <row r="83" spans="1:8" ht="12" customHeight="1" thickTop="1" x14ac:dyDescent="0.25">
      <c r="E83" s="316"/>
      <c r="F83" s="79"/>
      <c r="H83" s="28"/>
    </row>
    <row r="84" spans="1:8" ht="12" customHeight="1" x14ac:dyDescent="0.25">
      <c r="E84" s="316"/>
      <c r="F84" s="79"/>
      <c r="H84" s="28"/>
    </row>
    <row r="85" spans="1:8" ht="12" customHeight="1" x14ac:dyDescent="0.25">
      <c r="A85" s="2" t="s">
        <v>12</v>
      </c>
      <c r="E85" s="316"/>
      <c r="F85" s="79"/>
      <c r="H85" s="28"/>
    </row>
    <row r="86" spans="1:8" ht="12" customHeight="1" x14ac:dyDescent="0.25">
      <c r="E86" s="316"/>
      <c r="F86" s="79"/>
    </row>
    <row r="87" spans="1:8" ht="12" customHeight="1" x14ac:dyDescent="0.25">
      <c r="E87" s="316"/>
      <c r="F87" s="79"/>
    </row>
    <row r="88" spans="1:8" ht="12" customHeight="1" x14ac:dyDescent="0.25">
      <c r="E88" s="316"/>
      <c r="F88" s="79"/>
    </row>
    <row r="89" spans="1:8" ht="12" customHeight="1" x14ac:dyDescent="0.25">
      <c r="E89" s="316"/>
      <c r="F89" s="79"/>
    </row>
    <row r="90" spans="1:8" ht="12" customHeight="1" x14ac:dyDescent="0.25">
      <c r="E90" s="316"/>
      <c r="F90" s="79"/>
    </row>
    <row r="91" spans="1:8" ht="12" customHeight="1" x14ac:dyDescent="0.25">
      <c r="E91" s="316"/>
      <c r="F91" s="79"/>
    </row>
    <row r="92" spans="1:8" ht="12" customHeight="1" x14ac:dyDescent="0.25">
      <c r="E92" s="316"/>
      <c r="F92" s="79"/>
    </row>
    <row r="93" spans="1:8" ht="12" customHeight="1" x14ac:dyDescent="0.25">
      <c r="E93" s="316"/>
      <c r="F93" s="79"/>
    </row>
    <row r="94" spans="1:8" ht="12" customHeight="1" x14ac:dyDescent="0.25">
      <c r="E94" s="316"/>
      <c r="F94" s="79"/>
    </row>
    <row r="95" spans="1:8" ht="12" customHeight="1" x14ac:dyDescent="0.25">
      <c r="E95" s="316"/>
      <c r="F95" s="79"/>
    </row>
    <row r="96" spans="1:8" ht="12" customHeight="1" x14ac:dyDescent="0.25">
      <c r="E96" s="316"/>
      <c r="F96" s="79"/>
    </row>
    <row r="97" spans="5:6" ht="12" customHeight="1" x14ac:dyDescent="0.25">
      <c r="E97" s="316"/>
      <c r="F97" s="79"/>
    </row>
    <row r="98" spans="5:6" ht="12" customHeight="1" x14ac:dyDescent="0.25">
      <c r="E98" s="316"/>
      <c r="F98" s="79"/>
    </row>
    <row r="99" spans="5:6" ht="12" customHeight="1" x14ac:dyDescent="0.25">
      <c r="E99" s="316"/>
      <c r="F99" s="79"/>
    </row>
    <row r="100" spans="5:6" ht="12" customHeight="1" x14ac:dyDescent="0.25">
      <c r="E100" s="316"/>
      <c r="F100" s="79"/>
    </row>
    <row r="101" spans="5:6" ht="12" customHeight="1" x14ac:dyDescent="0.25">
      <c r="E101" s="316"/>
      <c r="F101" s="79"/>
    </row>
    <row r="102" spans="5:6" ht="12" customHeight="1" x14ac:dyDescent="0.25">
      <c r="E102" s="316"/>
      <c r="F102" s="79"/>
    </row>
    <row r="103" spans="5:6" ht="12" customHeight="1" x14ac:dyDescent="0.25">
      <c r="E103" s="316"/>
      <c r="F103" s="79"/>
    </row>
    <row r="104" spans="5:6" ht="12" customHeight="1" x14ac:dyDescent="0.25">
      <c r="E104" s="316"/>
      <c r="F104" s="79"/>
    </row>
    <row r="105" spans="5:6" ht="12" customHeight="1" x14ac:dyDescent="0.25">
      <c r="E105" s="316"/>
      <c r="F105" s="79"/>
    </row>
    <row r="106" spans="5:6" ht="12" customHeight="1" x14ac:dyDescent="0.25">
      <c r="E106" s="316"/>
      <c r="F106" s="79"/>
    </row>
    <row r="107" spans="5:6" ht="12" customHeight="1" x14ac:dyDescent="0.25">
      <c r="E107" s="316"/>
      <c r="F107" s="79"/>
    </row>
    <row r="108" spans="5:6" ht="12" customHeight="1" x14ac:dyDescent="0.25">
      <c r="E108" s="316"/>
      <c r="F108" s="79"/>
    </row>
    <row r="109" spans="5:6" ht="12" customHeight="1" x14ac:dyDescent="0.25">
      <c r="E109" s="316"/>
      <c r="F109" s="79"/>
    </row>
    <row r="110" spans="5:6" ht="12" customHeight="1" x14ac:dyDescent="0.25">
      <c r="E110" s="316"/>
      <c r="F110" s="79"/>
    </row>
    <row r="111" spans="5:6" ht="12" customHeight="1" x14ac:dyDescent="0.25">
      <c r="E111" s="316"/>
      <c r="F111" s="79"/>
    </row>
    <row r="112" spans="5:6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</sheetData>
  <mergeCells count="11">
    <mergeCell ref="E9:F9"/>
    <mergeCell ref="A1:F1"/>
    <mergeCell ref="A2:F2"/>
    <mergeCell ref="A3:F3"/>
    <mergeCell ref="A4:F4"/>
    <mergeCell ref="E8:F8"/>
    <mergeCell ref="C35:E35"/>
    <mergeCell ref="B37:B41"/>
    <mergeCell ref="C70:E70"/>
    <mergeCell ref="C80:E80"/>
    <mergeCell ref="A82:E82"/>
  </mergeCells>
  <conditionalFormatting sqref="E10 E13:E14">
    <cfRule type="cellIs" dxfId="16" priority="1" operator="equal">
      <formula>0</formula>
    </cfRule>
  </conditionalFormatting>
  <conditionalFormatting sqref="E45:E46 E49 E51:E56 E58:E64 E66:E68">
    <cfRule type="cellIs" dxfId="15" priority="2" operator="equal">
      <formula>0</formula>
    </cfRule>
  </conditionalFormatting>
  <conditionalFormatting sqref="E74:E75 E77:E78">
    <cfRule type="cellIs" dxfId="14" priority="3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05: CF-Cf-ALARME INCENDIE-SECURITE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3" max="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71E92-322E-407D-9DF5-769A333B494E}">
  <sheetPr>
    <pageSetUpPr fitToPage="1"/>
  </sheetPr>
  <dimension ref="A1:H100"/>
  <sheetViews>
    <sheetView topLeftCell="A37" zoomScaleNormal="100" zoomScaleSheetLayoutView="115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317" customWidth="1"/>
    <col min="6" max="6" width="17.7109375" style="84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ht="33.950000000000003" customHeight="1" thickTop="1" thickBot="1" x14ac:dyDescent="0.3">
      <c r="A3" s="434" t="s">
        <v>373</v>
      </c>
      <c r="B3" s="435"/>
      <c r="C3" s="435"/>
      <c r="D3" s="435"/>
      <c r="E3" s="435"/>
      <c r="F3" s="436"/>
    </row>
    <row r="4" spans="1:6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6" ht="12" customHeight="1" thickTop="1" x14ac:dyDescent="0.25">
      <c r="A6" s="12"/>
      <c r="B6" s="13"/>
      <c r="C6" s="14"/>
      <c r="D6" s="15"/>
      <c r="E6" s="304"/>
      <c r="F6" s="17"/>
    </row>
    <row r="7" spans="1:6" ht="27" customHeight="1" x14ac:dyDescent="0.25">
      <c r="A7" s="32">
        <f>'LOT 05 CFO CFA BAT A T06'!A7</f>
        <v>5.0999999999999996</v>
      </c>
      <c r="B7" s="20" t="s">
        <v>208</v>
      </c>
      <c r="C7" s="14"/>
      <c r="D7" s="15"/>
      <c r="E7" s="304"/>
      <c r="F7" s="17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28" customFormat="1" ht="12" customHeight="1" x14ac:dyDescent="0.25">
      <c r="A10" s="21">
        <f>+A9+0.001</f>
        <v>5.1030000000000006</v>
      </c>
      <c r="B10" s="26" t="s">
        <v>24</v>
      </c>
      <c r="C10" s="14" t="s">
        <v>25</v>
      </c>
      <c r="D10" s="15"/>
      <c r="E10" s="27"/>
      <c r="F10" s="17"/>
    </row>
    <row r="11" spans="1:6" s="28" customFormat="1" ht="12" customHeight="1" x14ac:dyDescent="0.25">
      <c r="A11" s="21">
        <f>+A10+0.001</f>
        <v>5.104000000000001</v>
      </c>
      <c r="B11" s="26" t="s">
        <v>26</v>
      </c>
      <c r="C11" s="14"/>
      <c r="D11" s="15"/>
      <c r="E11" s="306"/>
      <c r="F11" s="17"/>
    </row>
    <row r="12" spans="1:6" s="28" customFormat="1" ht="12" customHeight="1" x14ac:dyDescent="0.25">
      <c r="A12" s="60"/>
      <c r="B12" s="30" t="s">
        <v>27</v>
      </c>
      <c r="C12" s="14" t="s">
        <v>25</v>
      </c>
      <c r="D12" s="15">
        <v>1</v>
      </c>
      <c r="E12" s="27"/>
      <c r="F12" s="17"/>
    </row>
    <row r="13" spans="1:6" s="28" customFormat="1" ht="12" customHeight="1" x14ac:dyDescent="0.25">
      <c r="A13" s="60"/>
      <c r="B13" s="30" t="s">
        <v>28</v>
      </c>
      <c r="C13" s="14" t="s">
        <v>25</v>
      </c>
      <c r="D13" s="15">
        <v>1</v>
      </c>
      <c r="E13" s="27"/>
      <c r="F13" s="17"/>
    </row>
    <row r="14" spans="1:6" ht="12" customHeight="1" x14ac:dyDescent="0.25">
      <c r="A14" s="32"/>
      <c r="B14" s="30"/>
      <c r="C14" s="14"/>
      <c r="D14" s="15"/>
      <c r="E14" s="304"/>
      <c r="F14" s="17"/>
    </row>
    <row r="15" spans="1:6" customFormat="1" ht="12" customHeight="1" x14ac:dyDescent="0.25">
      <c r="A15" s="33"/>
      <c r="B15" s="34" t="s">
        <v>29</v>
      </c>
      <c r="C15" s="35"/>
      <c r="D15" s="36"/>
      <c r="E15" s="306"/>
      <c r="F15" s="307"/>
    </row>
    <row r="16" spans="1:6" customFormat="1" ht="12" customHeight="1" x14ac:dyDescent="0.25">
      <c r="A16" s="33"/>
      <c r="B16" s="34" t="s">
        <v>30</v>
      </c>
      <c r="C16" s="35"/>
      <c r="D16" s="36"/>
      <c r="E16" s="306"/>
      <c r="F16" s="307"/>
    </row>
    <row r="17" spans="1:6" customFormat="1" ht="12" customHeight="1" x14ac:dyDescent="0.25">
      <c r="A17" s="33"/>
      <c r="B17" s="34" t="s">
        <v>31</v>
      </c>
      <c r="C17" s="35"/>
      <c r="D17" s="36"/>
      <c r="E17" s="306"/>
      <c r="F17" s="307"/>
    </row>
    <row r="18" spans="1:6" customFormat="1" ht="12" customHeight="1" x14ac:dyDescent="0.25">
      <c r="A18" s="33"/>
      <c r="B18" s="34" t="s">
        <v>32</v>
      </c>
      <c r="C18" s="39"/>
      <c r="D18" s="24"/>
      <c r="E18" s="27"/>
      <c r="F18" s="25"/>
    </row>
    <row r="19" spans="1:6" customFormat="1" ht="12" customHeight="1" x14ac:dyDescent="0.25">
      <c r="A19" s="33"/>
      <c r="B19" s="34" t="s">
        <v>33</v>
      </c>
      <c r="C19" s="35"/>
      <c r="D19" s="36"/>
      <c r="E19" s="306"/>
      <c r="F19" s="307"/>
    </row>
    <row r="20" spans="1:6" customFormat="1" ht="12" customHeight="1" x14ac:dyDescent="0.25">
      <c r="A20" s="33"/>
      <c r="B20" s="34" t="s">
        <v>34</v>
      </c>
      <c r="C20" s="35"/>
      <c r="D20" s="36"/>
      <c r="E20" s="306"/>
      <c r="F20" s="307"/>
    </row>
    <row r="21" spans="1:6" customFormat="1" ht="12" customHeight="1" x14ac:dyDescent="0.25">
      <c r="A21" s="33"/>
      <c r="B21" s="34" t="s">
        <v>35</v>
      </c>
      <c r="C21" s="35"/>
      <c r="D21" s="36"/>
      <c r="E21" s="306"/>
      <c r="F21" s="307"/>
    </row>
    <row r="22" spans="1:6" customFormat="1" ht="12" customHeight="1" x14ac:dyDescent="0.25">
      <c r="A22" s="33"/>
      <c r="B22" s="34" t="s">
        <v>36</v>
      </c>
      <c r="C22" s="35"/>
      <c r="D22" s="36"/>
      <c r="E22" s="306"/>
      <c r="F22" s="307"/>
    </row>
    <row r="23" spans="1:6" customFormat="1" ht="12" customHeight="1" x14ac:dyDescent="0.25">
      <c r="A23" s="33"/>
      <c r="B23" s="34" t="s">
        <v>37</v>
      </c>
      <c r="C23" s="35"/>
      <c r="D23" s="36"/>
      <c r="E23" s="306"/>
      <c r="F23" s="307"/>
    </row>
    <row r="24" spans="1:6" customFormat="1" ht="12" customHeight="1" x14ac:dyDescent="0.25">
      <c r="A24" s="33"/>
      <c r="B24" s="34" t="s">
        <v>38</v>
      </c>
      <c r="C24" s="35"/>
      <c r="D24" s="36"/>
      <c r="E24" s="306"/>
      <c r="F24" s="307"/>
    </row>
    <row r="25" spans="1:6" customFormat="1" ht="12" customHeight="1" x14ac:dyDescent="0.25">
      <c r="A25" s="33"/>
      <c r="B25" s="34" t="s">
        <v>39</v>
      </c>
      <c r="C25" s="35"/>
      <c r="D25" s="36"/>
      <c r="E25" s="306"/>
      <c r="F25" s="307"/>
    </row>
    <row r="26" spans="1:6" customFormat="1" ht="12" customHeight="1" x14ac:dyDescent="0.25">
      <c r="A26" s="33"/>
      <c r="B26" s="34" t="s">
        <v>40</v>
      </c>
      <c r="C26" s="35"/>
      <c r="D26" s="36"/>
      <c r="E26" s="306"/>
      <c r="F26" s="307"/>
    </row>
    <row r="27" spans="1:6" customFormat="1" ht="12" customHeight="1" x14ac:dyDescent="0.25">
      <c r="A27" s="33"/>
      <c r="B27" s="34" t="s">
        <v>41</v>
      </c>
      <c r="C27" s="35"/>
      <c r="D27" s="36"/>
      <c r="E27" s="306"/>
      <c r="F27" s="307"/>
    </row>
    <row r="28" spans="1:6" customFormat="1" ht="12" customHeight="1" x14ac:dyDescent="0.25">
      <c r="A28" s="33"/>
      <c r="B28" s="34" t="s">
        <v>42</v>
      </c>
      <c r="C28" s="35"/>
      <c r="D28" s="36"/>
      <c r="E28" s="306"/>
      <c r="F28" s="307"/>
    </row>
    <row r="29" spans="1:6" customFormat="1" ht="12" customHeight="1" x14ac:dyDescent="0.25">
      <c r="A29" s="33"/>
      <c r="B29" s="34" t="s">
        <v>43</v>
      </c>
      <c r="C29" s="35"/>
      <c r="D29" s="36"/>
      <c r="E29" s="306"/>
      <c r="F29" s="307"/>
    </row>
    <row r="30" spans="1:6" customFormat="1" ht="12" customHeight="1" x14ac:dyDescent="0.25">
      <c r="A30" s="33"/>
      <c r="B30" s="34" t="s">
        <v>44</v>
      </c>
      <c r="C30" s="35"/>
      <c r="D30" s="36"/>
      <c r="E30" s="306"/>
      <c r="F30" s="307"/>
    </row>
    <row r="31" spans="1:6" customFormat="1" ht="12" customHeight="1" x14ac:dyDescent="0.25">
      <c r="A31" s="33"/>
      <c r="B31" s="34" t="s">
        <v>45</v>
      </c>
      <c r="C31" s="35"/>
      <c r="D31" s="36"/>
      <c r="E31" s="306"/>
      <c r="F31" s="307"/>
    </row>
    <row r="32" spans="1:6" customFormat="1" ht="12" customHeight="1" x14ac:dyDescent="0.25">
      <c r="A32" s="33"/>
      <c r="B32" s="34" t="s">
        <v>46</v>
      </c>
      <c r="C32" s="35"/>
      <c r="D32" s="36"/>
      <c r="E32" s="306"/>
      <c r="F32" s="307"/>
    </row>
    <row r="33" spans="1:8" ht="12" customHeight="1" thickBot="1" x14ac:dyDescent="0.3">
      <c r="A33" s="273"/>
      <c r="B33" s="274"/>
      <c r="C33" s="41"/>
      <c r="D33" s="42"/>
      <c r="E33" s="308"/>
      <c r="F33" s="44"/>
    </row>
    <row r="34" spans="1:8" ht="27" customHeight="1" thickTop="1" thickBot="1" x14ac:dyDescent="0.3">
      <c r="A34" s="273"/>
      <c r="B34" s="309"/>
      <c r="C34" s="425" t="str">
        <f>B7</f>
        <v>TRAVAUX PRELIMINAIRE</v>
      </c>
      <c r="D34" s="426"/>
      <c r="E34" s="427"/>
      <c r="F34" s="320"/>
    </row>
    <row r="35" spans="1:8" ht="12" customHeight="1" thickTop="1" thickBot="1" x14ac:dyDescent="0.3">
      <c r="A35" s="273"/>
      <c r="B35" s="274"/>
      <c r="C35" s="48"/>
      <c r="D35" s="49"/>
      <c r="E35" s="311"/>
      <c r="F35" s="356"/>
    </row>
    <row r="36" spans="1:8" customFormat="1" ht="12" customHeight="1" thickTop="1" x14ac:dyDescent="0.25">
      <c r="A36" s="33"/>
      <c r="B36" s="378" t="s">
        <v>47</v>
      </c>
      <c r="C36" s="39"/>
      <c r="D36" s="24"/>
      <c r="E36" s="29"/>
      <c r="F36" s="31"/>
    </row>
    <row r="37" spans="1:8" customFormat="1" ht="12" customHeight="1" x14ac:dyDescent="0.25">
      <c r="A37" s="33"/>
      <c r="B37" s="379"/>
      <c r="C37" s="39"/>
      <c r="D37" s="24"/>
      <c r="E37" s="29"/>
      <c r="F37" s="31"/>
    </row>
    <row r="38" spans="1:8" customFormat="1" ht="12" customHeight="1" x14ac:dyDescent="0.25">
      <c r="A38" s="33"/>
      <c r="B38" s="379"/>
      <c r="C38" s="39"/>
      <c r="D38" s="24"/>
      <c r="E38" s="29"/>
      <c r="F38" s="31"/>
    </row>
    <row r="39" spans="1:8" customFormat="1" ht="12" customHeight="1" x14ac:dyDescent="0.25">
      <c r="A39" s="33" t="s">
        <v>10</v>
      </c>
      <c r="B39" s="379"/>
      <c r="C39" s="39"/>
      <c r="D39" s="24"/>
      <c r="E39" s="29"/>
      <c r="F39" s="31"/>
    </row>
    <row r="40" spans="1:8" customFormat="1" ht="12" customHeight="1" thickBot="1" x14ac:dyDescent="0.3">
      <c r="A40" s="33"/>
      <c r="B40" s="380"/>
      <c r="C40" s="39"/>
      <c r="D40" s="24"/>
      <c r="E40" s="29"/>
      <c r="F40" s="31"/>
    </row>
    <row r="41" spans="1:8" customFormat="1" ht="12" customHeight="1" thickTop="1" x14ac:dyDescent="0.25">
      <c r="A41" s="33"/>
      <c r="B41" s="1"/>
      <c r="C41" s="53"/>
      <c r="D41" s="24"/>
      <c r="E41" s="29"/>
      <c r="F41" s="31"/>
    </row>
    <row r="42" spans="1:8" s="28" customFormat="1" ht="27" customHeight="1" x14ac:dyDescent="0.25">
      <c r="A42" s="32">
        <f>'LOT 05 CFO CFA BAT A T06'!A42</f>
        <v>5.1999999999999993</v>
      </c>
      <c r="B42" s="20" t="s">
        <v>126</v>
      </c>
      <c r="C42" s="54"/>
      <c r="D42" s="15"/>
      <c r="E42" s="304"/>
      <c r="F42" s="17"/>
    </row>
    <row r="43" spans="1:8" s="57" customFormat="1" ht="12" customHeight="1" x14ac:dyDescent="0.25">
      <c r="A43" s="60">
        <f>'LOT 05 CFO CFA BAT A T06'!A43</f>
        <v>5.202</v>
      </c>
      <c r="B43" s="40" t="s">
        <v>62</v>
      </c>
      <c r="C43" s="14"/>
      <c r="D43" s="15"/>
      <c r="E43" s="304"/>
      <c r="F43" s="17"/>
    </row>
    <row r="44" spans="1:8" s="57" customFormat="1" ht="12" customHeight="1" x14ac:dyDescent="0.25">
      <c r="A44" s="56"/>
      <c r="B44" s="26" t="s">
        <v>63</v>
      </c>
      <c r="C44" s="14"/>
      <c r="D44" s="15"/>
      <c r="E44" s="304"/>
      <c r="F44" s="17"/>
    </row>
    <row r="45" spans="1:8" s="57" customFormat="1" ht="12" customHeight="1" x14ac:dyDescent="0.2">
      <c r="A45" s="95"/>
      <c r="B45" s="30" t="s">
        <v>324</v>
      </c>
      <c r="C45" s="14" t="s">
        <v>25</v>
      </c>
      <c r="D45" s="15">
        <v>1</v>
      </c>
      <c r="E45" s="27"/>
      <c r="F45" s="17"/>
    </row>
    <row r="46" spans="1:8" s="57" customFormat="1" ht="12" customHeight="1" x14ac:dyDescent="0.2">
      <c r="A46" s="95"/>
      <c r="B46" s="30"/>
      <c r="C46" s="14"/>
      <c r="D46" s="15"/>
      <c r="E46" s="304"/>
      <c r="F46" s="17"/>
    </row>
    <row r="47" spans="1:8" s="55" customFormat="1" ht="12" customHeight="1" x14ac:dyDescent="0.25">
      <c r="A47" s="60">
        <v>5.2030000000000003</v>
      </c>
      <c r="B47" s="40" t="s">
        <v>65</v>
      </c>
      <c r="C47" s="14"/>
      <c r="D47" s="15"/>
      <c r="E47" s="304"/>
      <c r="F47" s="17"/>
    </row>
    <row r="48" spans="1:8" s="57" customFormat="1" ht="12" customHeight="1" x14ac:dyDescent="0.25">
      <c r="A48" s="56"/>
      <c r="B48" s="26" t="s">
        <v>73</v>
      </c>
      <c r="C48" s="14" t="s">
        <v>25</v>
      </c>
      <c r="D48" s="15">
        <v>1</v>
      </c>
      <c r="E48" s="27"/>
      <c r="F48" s="17"/>
      <c r="H48" s="58"/>
    </row>
    <row r="49" spans="1:8" s="57" customFormat="1" ht="12" customHeight="1" x14ac:dyDescent="0.2">
      <c r="A49" s="95"/>
      <c r="B49" s="26"/>
      <c r="C49" s="14"/>
      <c r="D49" s="15"/>
      <c r="E49" s="304"/>
      <c r="F49" s="17"/>
      <c r="H49" s="58"/>
    </row>
    <row r="50" spans="1:8" s="57" customFormat="1" ht="12" customHeight="1" x14ac:dyDescent="0.25">
      <c r="A50" s="60">
        <f>'LOT 05 CFO CFA BAT A T06'!A47</f>
        <v>5.2050000000000001</v>
      </c>
      <c r="B50" s="40" t="s">
        <v>74</v>
      </c>
      <c r="C50" s="14"/>
      <c r="D50" s="15"/>
      <c r="E50" s="304"/>
      <c r="F50" s="17"/>
      <c r="H50" s="58"/>
    </row>
    <row r="51" spans="1:8" s="57" customFormat="1" ht="12" customHeight="1" x14ac:dyDescent="0.25">
      <c r="A51" s="56"/>
      <c r="B51" s="26" t="s">
        <v>75</v>
      </c>
      <c r="C51" s="14"/>
      <c r="D51" s="15"/>
      <c r="E51" s="304"/>
      <c r="F51" s="17"/>
      <c r="H51" s="59"/>
    </row>
    <row r="52" spans="1:8" s="57" customFormat="1" ht="12" customHeight="1" x14ac:dyDescent="0.25">
      <c r="A52" s="98"/>
      <c r="B52" s="30" t="s">
        <v>76</v>
      </c>
      <c r="C52" s="14" t="s">
        <v>3</v>
      </c>
      <c r="D52" s="15">
        <v>15</v>
      </c>
      <c r="E52" s="27"/>
      <c r="F52" s="17"/>
      <c r="H52" s="58"/>
    </row>
    <row r="53" spans="1:8" s="55" customFormat="1" ht="12" customHeight="1" thickBot="1" x14ac:dyDescent="0.3">
      <c r="A53" s="281"/>
      <c r="B53" s="90"/>
      <c r="C53" s="41"/>
      <c r="D53" s="42"/>
      <c r="E53" s="308"/>
      <c r="F53" s="44"/>
    </row>
    <row r="54" spans="1:8" s="55" customFormat="1" ht="12" customHeight="1" thickTop="1" x14ac:dyDescent="0.25">
      <c r="A54" s="107">
        <f>'LOT 05 CFO CFA BAT A T06'!A52</f>
        <v>5.2060000000000004</v>
      </c>
      <c r="B54" s="13" t="s">
        <v>86</v>
      </c>
      <c r="C54" s="54"/>
      <c r="D54" s="92"/>
      <c r="E54" s="322"/>
      <c r="F54" s="93"/>
    </row>
    <row r="55" spans="1:8" s="57" customFormat="1" ht="12" customHeight="1" x14ac:dyDescent="0.25">
      <c r="A55" s="56"/>
      <c r="B55" s="26" t="s">
        <v>94</v>
      </c>
      <c r="C55" s="14"/>
      <c r="D55" s="15"/>
      <c r="E55" s="304"/>
      <c r="F55" s="17"/>
      <c r="H55" s="58"/>
    </row>
    <row r="56" spans="1:8" s="57" customFormat="1" ht="12" customHeight="1" x14ac:dyDescent="0.25">
      <c r="A56" s="98"/>
      <c r="B56" s="30" t="s">
        <v>96</v>
      </c>
      <c r="C56" s="14" t="s">
        <v>3</v>
      </c>
      <c r="D56" s="15">
        <v>4</v>
      </c>
      <c r="E56" s="27"/>
      <c r="F56" s="17"/>
      <c r="H56" s="58"/>
    </row>
    <row r="57" spans="1:8" s="57" customFormat="1" ht="12" customHeight="1" x14ac:dyDescent="0.25">
      <c r="A57" s="98"/>
      <c r="B57" s="141"/>
      <c r="C57" s="23"/>
      <c r="D57" s="24"/>
      <c r="E57" s="304"/>
      <c r="F57" s="17"/>
      <c r="H57" s="58"/>
    </row>
    <row r="58" spans="1:8" s="57" customFormat="1" ht="12" customHeight="1" x14ac:dyDescent="0.25">
      <c r="A58" s="60">
        <f>'LOT 05 CFO CFA BAT A T06'!A59</f>
        <v>5.2070000000000007</v>
      </c>
      <c r="B58" s="40" t="s">
        <v>97</v>
      </c>
      <c r="C58" s="14"/>
      <c r="D58" s="15"/>
      <c r="E58" s="304"/>
      <c r="F58" s="17"/>
      <c r="H58" s="59"/>
    </row>
    <row r="59" spans="1:8" s="57" customFormat="1" ht="12" customHeight="1" x14ac:dyDescent="0.25">
      <c r="A59" s="56"/>
      <c r="B59" s="26" t="s">
        <v>374</v>
      </c>
      <c r="C59" s="14" t="s">
        <v>3</v>
      </c>
      <c r="D59" s="15">
        <v>15</v>
      </c>
      <c r="E59" s="27"/>
      <c r="F59" s="17"/>
    </row>
    <row r="60" spans="1:8" s="55" customFormat="1" ht="12" customHeight="1" thickBot="1" x14ac:dyDescent="0.3">
      <c r="A60" s="60"/>
      <c r="B60" s="26"/>
      <c r="C60" s="14"/>
      <c r="D60" s="15"/>
      <c r="E60" s="304"/>
      <c r="F60" s="17"/>
    </row>
    <row r="61" spans="1:8" s="57" customFormat="1" ht="27" customHeight="1" thickTop="1" thickBot="1" x14ac:dyDescent="0.3">
      <c r="A61" s="107"/>
      <c r="B61" s="313"/>
      <c r="C61" s="425" t="str">
        <f>B42</f>
        <v>DESCRIPTION DES TRAVAUX COURANT FORT</v>
      </c>
      <c r="D61" s="426"/>
      <c r="E61" s="427"/>
      <c r="F61" s="320"/>
      <c r="H61" s="58"/>
    </row>
    <row r="62" spans="1:8" s="57" customFormat="1" ht="12" customHeight="1" thickTop="1" x14ac:dyDescent="0.25">
      <c r="A62" s="32"/>
      <c r="B62" s="40"/>
      <c r="C62" s="54"/>
      <c r="D62" s="92"/>
      <c r="E62" s="322"/>
      <c r="F62" s="93"/>
      <c r="H62" s="58"/>
    </row>
    <row r="63" spans="1:8" s="28" customFormat="1" ht="27" customHeight="1" x14ac:dyDescent="0.25">
      <c r="A63" s="329">
        <v>5.3</v>
      </c>
      <c r="B63" s="365" t="s">
        <v>149</v>
      </c>
      <c r="C63" s="14"/>
      <c r="D63" s="15"/>
      <c r="E63" s="304"/>
      <c r="F63" s="17"/>
    </row>
    <row r="64" spans="1:8" s="28" customFormat="1" ht="12" customHeight="1" x14ac:dyDescent="0.25">
      <c r="A64" s="60">
        <v>5.3029999999999999</v>
      </c>
      <c r="B64" s="40" t="s">
        <v>114</v>
      </c>
      <c r="C64" s="14"/>
      <c r="D64" s="15"/>
      <c r="E64" s="304"/>
      <c r="F64" s="17"/>
    </row>
    <row r="65" spans="1:8" s="28" customFormat="1" ht="12" customHeight="1" x14ac:dyDescent="0.25">
      <c r="A65" s="60"/>
      <c r="B65" s="26" t="s">
        <v>158</v>
      </c>
      <c r="C65" s="14" t="s">
        <v>3</v>
      </c>
      <c r="D65" s="15">
        <v>2</v>
      </c>
      <c r="E65" s="27"/>
      <c r="F65" s="17"/>
    </row>
    <row r="66" spans="1:8" s="28" customFormat="1" ht="12" customHeight="1" thickBot="1" x14ac:dyDescent="0.3">
      <c r="A66" s="60"/>
      <c r="B66" s="26"/>
      <c r="C66" s="14"/>
      <c r="D66" s="15"/>
      <c r="E66" s="304"/>
      <c r="F66" s="17"/>
    </row>
    <row r="67" spans="1:8" s="57" customFormat="1" ht="27" customHeight="1" thickTop="1" thickBot="1" x14ac:dyDescent="0.3">
      <c r="A67" s="60"/>
      <c r="B67" s="350"/>
      <c r="C67" s="425" t="str">
        <f>B63</f>
        <v>DESCRIPTION DES TRAVAUX COURANT FAIBLE</v>
      </c>
      <c r="D67" s="426"/>
      <c r="E67" s="427"/>
      <c r="F67" s="320"/>
      <c r="H67" s="58"/>
    </row>
    <row r="68" spans="1:8" s="57" customFormat="1" ht="12" customHeight="1" thickTop="1" thickBot="1" x14ac:dyDescent="0.3">
      <c r="A68" s="107"/>
      <c r="B68" s="40"/>
      <c r="C68" s="48"/>
      <c r="D68" s="49"/>
      <c r="E68" s="311"/>
      <c r="F68" s="51"/>
      <c r="H68" s="58"/>
    </row>
    <row r="69" spans="1:8" ht="30" customHeight="1" thickTop="1" thickBot="1" x14ac:dyDescent="0.3">
      <c r="A69" s="428" t="s">
        <v>4</v>
      </c>
      <c r="B69" s="429"/>
      <c r="C69" s="429"/>
      <c r="D69" s="429"/>
      <c r="E69" s="430"/>
      <c r="F69" s="73"/>
    </row>
    <row r="70" spans="1:8" ht="13.5" thickTop="1" x14ac:dyDescent="0.25">
      <c r="E70" s="316"/>
      <c r="F70" s="79"/>
      <c r="H70" s="28"/>
    </row>
    <row r="71" spans="1:8" ht="12.75" x14ac:dyDescent="0.25">
      <c r="E71" s="316"/>
      <c r="F71" s="79"/>
      <c r="H71" s="28"/>
    </row>
    <row r="72" spans="1:8" ht="12.75" x14ac:dyDescent="0.25">
      <c r="A72" s="2" t="s">
        <v>12</v>
      </c>
      <c r="E72" s="316"/>
      <c r="F72" s="79"/>
      <c r="H72" s="28"/>
    </row>
    <row r="73" spans="1:8" x14ac:dyDescent="0.25">
      <c r="E73" s="316"/>
      <c r="F73" s="79"/>
    </row>
    <row r="74" spans="1:8" x14ac:dyDescent="0.25">
      <c r="E74" s="316"/>
      <c r="F74" s="79"/>
    </row>
    <row r="75" spans="1:8" x14ac:dyDescent="0.25">
      <c r="E75" s="316"/>
      <c r="F75" s="79"/>
    </row>
    <row r="76" spans="1:8" x14ac:dyDescent="0.25">
      <c r="E76" s="316"/>
      <c r="F76" s="79"/>
    </row>
    <row r="77" spans="1:8" x14ac:dyDescent="0.25">
      <c r="E77" s="316"/>
      <c r="F77" s="79"/>
    </row>
    <row r="78" spans="1:8" x14ac:dyDescent="0.25">
      <c r="E78" s="316"/>
      <c r="F78" s="79"/>
    </row>
    <row r="79" spans="1:8" x14ac:dyDescent="0.25">
      <c r="E79" s="316"/>
      <c r="F79" s="79"/>
    </row>
    <row r="80" spans="1:8" x14ac:dyDescent="0.25">
      <c r="E80" s="316"/>
      <c r="F80" s="79"/>
    </row>
    <row r="81" spans="5:6" x14ac:dyDescent="0.25">
      <c r="E81" s="316"/>
      <c r="F81" s="79"/>
    </row>
    <row r="82" spans="5:6" x14ac:dyDescent="0.25">
      <c r="E82" s="316"/>
      <c r="F82" s="79"/>
    </row>
    <row r="83" spans="5:6" x14ac:dyDescent="0.25">
      <c r="E83" s="316"/>
      <c r="F83" s="79"/>
    </row>
    <row r="84" spans="5:6" x14ac:dyDescent="0.25">
      <c r="E84" s="316"/>
      <c r="F84" s="79"/>
    </row>
    <row r="85" spans="5:6" x14ac:dyDescent="0.25">
      <c r="E85" s="316"/>
      <c r="F85" s="79"/>
    </row>
    <row r="86" spans="5:6" x14ac:dyDescent="0.25">
      <c r="E86" s="316"/>
      <c r="F86" s="79"/>
    </row>
    <row r="87" spans="5:6" x14ac:dyDescent="0.25">
      <c r="E87" s="316"/>
      <c r="F87" s="79"/>
    </row>
    <row r="88" spans="5:6" x14ac:dyDescent="0.25">
      <c r="E88" s="316"/>
      <c r="F88" s="79"/>
    </row>
    <row r="89" spans="5:6" x14ac:dyDescent="0.25">
      <c r="E89" s="316"/>
      <c r="F89" s="79"/>
    </row>
    <row r="90" spans="5:6" x14ac:dyDescent="0.25">
      <c r="E90" s="316"/>
      <c r="F90" s="79"/>
    </row>
    <row r="91" spans="5:6" x14ac:dyDescent="0.25">
      <c r="E91" s="316"/>
      <c r="F91" s="79"/>
    </row>
    <row r="92" spans="5:6" x14ac:dyDescent="0.25">
      <c r="E92" s="316"/>
      <c r="F92" s="79"/>
    </row>
    <row r="93" spans="5:6" x14ac:dyDescent="0.25">
      <c r="E93" s="316"/>
      <c r="F93" s="79"/>
    </row>
    <row r="94" spans="5:6" x14ac:dyDescent="0.25">
      <c r="E94" s="316"/>
      <c r="F94" s="79"/>
    </row>
    <row r="95" spans="5:6" x14ac:dyDescent="0.25">
      <c r="E95" s="316"/>
      <c r="F95" s="79"/>
    </row>
    <row r="96" spans="5:6" x14ac:dyDescent="0.25">
      <c r="E96" s="316"/>
      <c r="F96" s="79"/>
    </row>
    <row r="97" spans="5:6" x14ac:dyDescent="0.25">
      <c r="E97" s="316"/>
      <c r="F97" s="79"/>
    </row>
    <row r="98" spans="5:6" x14ac:dyDescent="0.25">
      <c r="E98" s="316"/>
      <c r="F98" s="79"/>
    </row>
    <row r="99" spans="5:6" x14ac:dyDescent="0.25">
      <c r="E99" s="316"/>
      <c r="F99" s="79"/>
    </row>
    <row r="100" spans="5:6" x14ac:dyDescent="0.25">
      <c r="E100" s="316"/>
      <c r="F100" s="79"/>
    </row>
  </sheetData>
  <mergeCells count="11">
    <mergeCell ref="E9:F9"/>
    <mergeCell ref="A1:F1"/>
    <mergeCell ref="A2:F2"/>
    <mergeCell ref="A3:F3"/>
    <mergeCell ref="A4:F4"/>
    <mergeCell ref="E8:F8"/>
    <mergeCell ref="C34:E34"/>
    <mergeCell ref="B36:B40"/>
    <mergeCell ref="C61:E61"/>
    <mergeCell ref="C67:E67"/>
    <mergeCell ref="A69:E69"/>
  </mergeCells>
  <conditionalFormatting sqref="E10 E12:E13">
    <cfRule type="cellIs" dxfId="13" priority="1" operator="equal">
      <formula>0</formula>
    </cfRule>
  </conditionalFormatting>
  <conditionalFormatting sqref="E45 E48 E52 E56 E59">
    <cfRule type="cellIs" dxfId="12" priority="2" operator="equal">
      <formula>0</formula>
    </cfRule>
  </conditionalFormatting>
  <conditionalFormatting sqref="E65">
    <cfRule type="cellIs" dxfId="11" priority="3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05: CF-Cf-ALARME INCENDIE-SECURITE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3" max="5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4C0F6-E839-4E90-8207-266BF318D494}">
  <sheetPr>
    <pageSetUpPr fitToPage="1"/>
  </sheetPr>
  <dimension ref="A1:L306"/>
  <sheetViews>
    <sheetView topLeftCell="A47" zoomScaleNormal="100" zoomScaleSheetLayoutView="100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3.28515625" style="317" customWidth="1"/>
    <col min="6" max="6" width="17.7109375" style="363" customWidth="1"/>
    <col min="7" max="7" width="3.7109375" style="139" customWidth="1"/>
    <col min="8" max="216" width="11.42578125" style="139"/>
    <col min="217" max="217" width="10.7109375" style="139" customWidth="1"/>
    <col min="218" max="218" width="50.7109375" style="139" customWidth="1"/>
    <col min="219" max="219" width="5.7109375" style="139" customWidth="1"/>
    <col min="220" max="220" width="8.7109375" style="139" customWidth="1"/>
    <col min="221" max="221" width="10.7109375" style="139" customWidth="1"/>
    <col min="222" max="222" width="13.7109375" style="139" customWidth="1"/>
    <col min="223" max="223" width="3.7109375" style="139" customWidth="1"/>
    <col min="224" max="472" width="11.42578125" style="139"/>
    <col min="473" max="473" width="10.7109375" style="139" customWidth="1"/>
    <col min="474" max="474" width="50.7109375" style="139" customWidth="1"/>
    <col min="475" max="475" width="5.7109375" style="139" customWidth="1"/>
    <col min="476" max="476" width="8.7109375" style="139" customWidth="1"/>
    <col min="477" max="477" width="10.7109375" style="139" customWidth="1"/>
    <col min="478" max="478" width="13.7109375" style="139" customWidth="1"/>
    <col min="479" max="479" width="3.7109375" style="139" customWidth="1"/>
    <col min="480" max="728" width="11.42578125" style="139"/>
    <col min="729" max="729" width="10.7109375" style="139" customWidth="1"/>
    <col min="730" max="730" width="50.7109375" style="139" customWidth="1"/>
    <col min="731" max="731" width="5.7109375" style="139" customWidth="1"/>
    <col min="732" max="732" width="8.7109375" style="139" customWidth="1"/>
    <col min="733" max="733" width="10.7109375" style="139" customWidth="1"/>
    <col min="734" max="734" width="13.7109375" style="139" customWidth="1"/>
    <col min="735" max="735" width="3.7109375" style="139" customWidth="1"/>
    <col min="736" max="984" width="11.42578125" style="139"/>
    <col min="985" max="985" width="10.7109375" style="139" customWidth="1"/>
    <col min="986" max="986" width="50.7109375" style="139" customWidth="1"/>
    <col min="987" max="987" width="5.7109375" style="139" customWidth="1"/>
    <col min="988" max="988" width="8.7109375" style="139" customWidth="1"/>
    <col min="989" max="989" width="10.7109375" style="139" customWidth="1"/>
    <col min="990" max="990" width="13.7109375" style="139" customWidth="1"/>
    <col min="991" max="991" width="3.7109375" style="139" customWidth="1"/>
    <col min="992" max="1240" width="11.42578125" style="139"/>
    <col min="1241" max="1241" width="10.7109375" style="139" customWidth="1"/>
    <col min="1242" max="1242" width="50.7109375" style="139" customWidth="1"/>
    <col min="1243" max="1243" width="5.7109375" style="139" customWidth="1"/>
    <col min="1244" max="1244" width="8.7109375" style="139" customWidth="1"/>
    <col min="1245" max="1245" width="10.7109375" style="139" customWidth="1"/>
    <col min="1246" max="1246" width="13.7109375" style="139" customWidth="1"/>
    <col min="1247" max="1247" width="3.7109375" style="139" customWidth="1"/>
    <col min="1248" max="1496" width="11.42578125" style="139"/>
    <col min="1497" max="1497" width="10.7109375" style="139" customWidth="1"/>
    <col min="1498" max="1498" width="50.7109375" style="139" customWidth="1"/>
    <col min="1499" max="1499" width="5.7109375" style="139" customWidth="1"/>
    <col min="1500" max="1500" width="8.7109375" style="139" customWidth="1"/>
    <col min="1501" max="1501" width="10.7109375" style="139" customWidth="1"/>
    <col min="1502" max="1502" width="13.7109375" style="139" customWidth="1"/>
    <col min="1503" max="1503" width="3.7109375" style="139" customWidth="1"/>
    <col min="1504" max="1752" width="11.42578125" style="139"/>
    <col min="1753" max="1753" width="10.7109375" style="139" customWidth="1"/>
    <col min="1754" max="1754" width="50.7109375" style="139" customWidth="1"/>
    <col min="1755" max="1755" width="5.7109375" style="139" customWidth="1"/>
    <col min="1756" max="1756" width="8.7109375" style="139" customWidth="1"/>
    <col min="1757" max="1757" width="10.7109375" style="139" customWidth="1"/>
    <col min="1758" max="1758" width="13.7109375" style="139" customWidth="1"/>
    <col min="1759" max="1759" width="3.7109375" style="139" customWidth="1"/>
    <col min="1760" max="2008" width="11.42578125" style="139"/>
    <col min="2009" max="2009" width="10.7109375" style="139" customWidth="1"/>
    <col min="2010" max="2010" width="50.7109375" style="139" customWidth="1"/>
    <col min="2011" max="2011" width="5.7109375" style="139" customWidth="1"/>
    <col min="2012" max="2012" width="8.7109375" style="139" customWidth="1"/>
    <col min="2013" max="2013" width="10.7109375" style="139" customWidth="1"/>
    <col min="2014" max="2014" width="13.7109375" style="139" customWidth="1"/>
    <col min="2015" max="2015" width="3.7109375" style="139" customWidth="1"/>
    <col min="2016" max="2264" width="11.42578125" style="139"/>
    <col min="2265" max="2265" width="10.7109375" style="139" customWidth="1"/>
    <col min="2266" max="2266" width="50.7109375" style="139" customWidth="1"/>
    <col min="2267" max="2267" width="5.7109375" style="139" customWidth="1"/>
    <col min="2268" max="2268" width="8.7109375" style="139" customWidth="1"/>
    <col min="2269" max="2269" width="10.7109375" style="139" customWidth="1"/>
    <col min="2270" max="2270" width="13.7109375" style="139" customWidth="1"/>
    <col min="2271" max="2271" width="3.7109375" style="139" customWidth="1"/>
    <col min="2272" max="2520" width="11.42578125" style="139"/>
    <col min="2521" max="2521" width="10.7109375" style="139" customWidth="1"/>
    <col min="2522" max="2522" width="50.7109375" style="139" customWidth="1"/>
    <col min="2523" max="2523" width="5.7109375" style="139" customWidth="1"/>
    <col min="2524" max="2524" width="8.7109375" style="139" customWidth="1"/>
    <col min="2525" max="2525" width="10.7109375" style="139" customWidth="1"/>
    <col min="2526" max="2526" width="13.7109375" style="139" customWidth="1"/>
    <col min="2527" max="2527" width="3.7109375" style="139" customWidth="1"/>
    <col min="2528" max="2776" width="11.42578125" style="139"/>
    <col min="2777" max="2777" width="10.7109375" style="139" customWidth="1"/>
    <col min="2778" max="2778" width="50.7109375" style="139" customWidth="1"/>
    <col min="2779" max="2779" width="5.7109375" style="139" customWidth="1"/>
    <col min="2780" max="2780" width="8.7109375" style="139" customWidth="1"/>
    <col min="2781" max="2781" width="10.7109375" style="139" customWidth="1"/>
    <col min="2782" max="2782" width="13.7109375" style="139" customWidth="1"/>
    <col min="2783" max="2783" width="3.7109375" style="139" customWidth="1"/>
    <col min="2784" max="3032" width="11.42578125" style="139"/>
    <col min="3033" max="3033" width="10.7109375" style="139" customWidth="1"/>
    <col min="3034" max="3034" width="50.7109375" style="139" customWidth="1"/>
    <col min="3035" max="3035" width="5.7109375" style="139" customWidth="1"/>
    <col min="3036" max="3036" width="8.7109375" style="139" customWidth="1"/>
    <col min="3037" max="3037" width="10.7109375" style="139" customWidth="1"/>
    <col min="3038" max="3038" width="13.7109375" style="139" customWidth="1"/>
    <col min="3039" max="3039" width="3.7109375" style="139" customWidth="1"/>
    <col min="3040" max="3288" width="11.42578125" style="139"/>
    <col min="3289" max="3289" width="10.7109375" style="139" customWidth="1"/>
    <col min="3290" max="3290" width="50.7109375" style="139" customWidth="1"/>
    <col min="3291" max="3291" width="5.7109375" style="139" customWidth="1"/>
    <col min="3292" max="3292" width="8.7109375" style="139" customWidth="1"/>
    <col min="3293" max="3293" width="10.7109375" style="139" customWidth="1"/>
    <col min="3294" max="3294" width="13.7109375" style="139" customWidth="1"/>
    <col min="3295" max="3295" width="3.7109375" style="139" customWidth="1"/>
    <col min="3296" max="3544" width="11.42578125" style="139"/>
    <col min="3545" max="3545" width="10.7109375" style="139" customWidth="1"/>
    <col min="3546" max="3546" width="50.7109375" style="139" customWidth="1"/>
    <col min="3547" max="3547" width="5.7109375" style="139" customWidth="1"/>
    <col min="3548" max="3548" width="8.7109375" style="139" customWidth="1"/>
    <col min="3549" max="3549" width="10.7109375" style="139" customWidth="1"/>
    <col min="3550" max="3550" width="13.7109375" style="139" customWidth="1"/>
    <col min="3551" max="3551" width="3.7109375" style="139" customWidth="1"/>
    <col min="3552" max="3800" width="11.42578125" style="139"/>
    <col min="3801" max="3801" width="10.7109375" style="139" customWidth="1"/>
    <col min="3802" max="3802" width="50.7109375" style="139" customWidth="1"/>
    <col min="3803" max="3803" width="5.7109375" style="139" customWidth="1"/>
    <col min="3804" max="3804" width="8.7109375" style="139" customWidth="1"/>
    <col min="3805" max="3805" width="10.7109375" style="139" customWidth="1"/>
    <col min="3806" max="3806" width="13.7109375" style="139" customWidth="1"/>
    <col min="3807" max="3807" width="3.7109375" style="139" customWidth="1"/>
    <col min="3808" max="4056" width="11.42578125" style="139"/>
    <col min="4057" max="4057" width="10.7109375" style="139" customWidth="1"/>
    <col min="4058" max="4058" width="50.7109375" style="139" customWidth="1"/>
    <col min="4059" max="4059" width="5.7109375" style="139" customWidth="1"/>
    <col min="4060" max="4060" width="8.7109375" style="139" customWidth="1"/>
    <col min="4061" max="4061" width="10.7109375" style="139" customWidth="1"/>
    <col min="4062" max="4062" width="13.7109375" style="139" customWidth="1"/>
    <col min="4063" max="4063" width="3.7109375" style="139" customWidth="1"/>
    <col min="4064" max="4312" width="11.42578125" style="139"/>
    <col min="4313" max="4313" width="10.7109375" style="139" customWidth="1"/>
    <col min="4314" max="4314" width="50.7109375" style="139" customWidth="1"/>
    <col min="4315" max="4315" width="5.7109375" style="139" customWidth="1"/>
    <col min="4316" max="4316" width="8.7109375" style="139" customWidth="1"/>
    <col min="4317" max="4317" width="10.7109375" style="139" customWidth="1"/>
    <col min="4318" max="4318" width="13.7109375" style="139" customWidth="1"/>
    <col min="4319" max="4319" width="3.7109375" style="139" customWidth="1"/>
    <col min="4320" max="4568" width="11.42578125" style="139"/>
    <col min="4569" max="4569" width="10.7109375" style="139" customWidth="1"/>
    <col min="4570" max="4570" width="50.7109375" style="139" customWidth="1"/>
    <col min="4571" max="4571" width="5.7109375" style="139" customWidth="1"/>
    <col min="4572" max="4572" width="8.7109375" style="139" customWidth="1"/>
    <col min="4573" max="4573" width="10.7109375" style="139" customWidth="1"/>
    <col min="4574" max="4574" width="13.7109375" style="139" customWidth="1"/>
    <col min="4575" max="4575" width="3.7109375" style="139" customWidth="1"/>
    <col min="4576" max="4824" width="11.42578125" style="139"/>
    <col min="4825" max="4825" width="10.7109375" style="139" customWidth="1"/>
    <col min="4826" max="4826" width="50.7109375" style="139" customWidth="1"/>
    <col min="4827" max="4827" width="5.7109375" style="139" customWidth="1"/>
    <col min="4828" max="4828" width="8.7109375" style="139" customWidth="1"/>
    <col min="4829" max="4829" width="10.7109375" style="139" customWidth="1"/>
    <col min="4830" max="4830" width="13.7109375" style="139" customWidth="1"/>
    <col min="4831" max="4831" width="3.7109375" style="139" customWidth="1"/>
    <col min="4832" max="5080" width="11.42578125" style="139"/>
    <col min="5081" max="5081" width="10.7109375" style="139" customWidth="1"/>
    <col min="5082" max="5082" width="50.7109375" style="139" customWidth="1"/>
    <col min="5083" max="5083" width="5.7109375" style="139" customWidth="1"/>
    <col min="5084" max="5084" width="8.7109375" style="139" customWidth="1"/>
    <col min="5085" max="5085" width="10.7109375" style="139" customWidth="1"/>
    <col min="5086" max="5086" width="13.7109375" style="139" customWidth="1"/>
    <col min="5087" max="5087" width="3.7109375" style="139" customWidth="1"/>
    <col min="5088" max="5336" width="11.42578125" style="139"/>
    <col min="5337" max="5337" width="10.7109375" style="139" customWidth="1"/>
    <col min="5338" max="5338" width="50.7109375" style="139" customWidth="1"/>
    <col min="5339" max="5339" width="5.7109375" style="139" customWidth="1"/>
    <col min="5340" max="5340" width="8.7109375" style="139" customWidth="1"/>
    <col min="5341" max="5341" width="10.7109375" style="139" customWidth="1"/>
    <col min="5342" max="5342" width="13.7109375" style="139" customWidth="1"/>
    <col min="5343" max="5343" width="3.7109375" style="139" customWidth="1"/>
    <col min="5344" max="5592" width="11.42578125" style="139"/>
    <col min="5593" max="5593" width="10.7109375" style="139" customWidth="1"/>
    <col min="5594" max="5594" width="50.7109375" style="139" customWidth="1"/>
    <col min="5595" max="5595" width="5.7109375" style="139" customWidth="1"/>
    <col min="5596" max="5596" width="8.7109375" style="139" customWidth="1"/>
    <col min="5597" max="5597" width="10.7109375" style="139" customWidth="1"/>
    <col min="5598" max="5598" width="13.7109375" style="139" customWidth="1"/>
    <col min="5599" max="5599" width="3.7109375" style="139" customWidth="1"/>
    <col min="5600" max="5848" width="11.42578125" style="139"/>
    <col min="5849" max="5849" width="10.7109375" style="139" customWidth="1"/>
    <col min="5850" max="5850" width="50.7109375" style="139" customWidth="1"/>
    <col min="5851" max="5851" width="5.7109375" style="139" customWidth="1"/>
    <col min="5852" max="5852" width="8.7109375" style="139" customWidth="1"/>
    <col min="5853" max="5853" width="10.7109375" style="139" customWidth="1"/>
    <col min="5854" max="5854" width="13.7109375" style="139" customWidth="1"/>
    <col min="5855" max="5855" width="3.7109375" style="139" customWidth="1"/>
    <col min="5856" max="6104" width="11.42578125" style="139"/>
    <col min="6105" max="6105" width="10.7109375" style="139" customWidth="1"/>
    <col min="6106" max="6106" width="50.7109375" style="139" customWidth="1"/>
    <col min="6107" max="6107" width="5.7109375" style="139" customWidth="1"/>
    <col min="6108" max="6108" width="8.7109375" style="139" customWidth="1"/>
    <col min="6109" max="6109" width="10.7109375" style="139" customWidth="1"/>
    <col min="6110" max="6110" width="13.7109375" style="139" customWidth="1"/>
    <col min="6111" max="6111" width="3.7109375" style="139" customWidth="1"/>
    <col min="6112" max="6360" width="11.42578125" style="139"/>
    <col min="6361" max="6361" width="10.7109375" style="139" customWidth="1"/>
    <col min="6362" max="6362" width="50.7109375" style="139" customWidth="1"/>
    <col min="6363" max="6363" width="5.7109375" style="139" customWidth="1"/>
    <col min="6364" max="6364" width="8.7109375" style="139" customWidth="1"/>
    <col min="6365" max="6365" width="10.7109375" style="139" customWidth="1"/>
    <col min="6366" max="6366" width="13.7109375" style="139" customWidth="1"/>
    <col min="6367" max="6367" width="3.7109375" style="139" customWidth="1"/>
    <col min="6368" max="6616" width="11.42578125" style="139"/>
    <col min="6617" max="6617" width="10.7109375" style="139" customWidth="1"/>
    <col min="6618" max="6618" width="50.7109375" style="139" customWidth="1"/>
    <col min="6619" max="6619" width="5.7109375" style="139" customWidth="1"/>
    <col min="6620" max="6620" width="8.7109375" style="139" customWidth="1"/>
    <col min="6621" max="6621" width="10.7109375" style="139" customWidth="1"/>
    <col min="6622" max="6622" width="13.7109375" style="139" customWidth="1"/>
    <col min="6623" max="6623" width="3.7109375" style="139" customWidth="1"/>
    <col min="6624" max="6872" width="11.42578125" style="139"/>
    <col min="6873" max="6873" width="10.7109375" style="139" customWidth="1"/>
    <col min="6874" max="6874" width="50.7109375" style="139" customWidth="1"/>
    <col min="6875" max="6875" width="5.7109375" style="139" customWidth="1"/>
    <col min="6876" max="6876" width="8.7109375" style="139" customWidth="1"/>
    <col min="6877" max="6877" width="10.7109375" style="139" customWidth="1"/>
    <col min="6878" max="6878" width="13.7109375" style="139" customWidth="1"/>
    <col min="6879" max="6879" width="3.7109375" style="139" customWidth="1"/>
    <col min="6880" max="7128" width="11.42578125" style="139"/>
    <col min="7129" max="7129" width="10.7109375" style="139" customWidth="1"/>
    <col min="7130" max="7130" width="50.7109375" style="139" customWidth="1"/>
    <col min="7131" max="7131" width="5.7109375" style="139" customWidth="1"/>
    <col min="7132" max="7132" width="8.7109375" style="139" customWidth="1"/>
    <col min="7133" max="7133" width="10.7109375" style="139" customWidth="1"/>
    <col min="7134" max="7134" width="13.7109375" style="139" customWidth="1"/>
    <col min="7135" max="7135" width="3.7109375" style="139" customWidth="1"/>
    <col min="7136" max="7384" width="11.42578125" style="139"/>
    <col min="7385" max="7385" width="10.7109375" style="139" customWidth="1"/>
    <col min="7386" max="7386" width="50.7109375" style="139" customWidth="1"/>
    <col min="7387" max="7387" width="5.7109375" style="139" customWidth="1"/>
    <col min="7388" max="7388" width="8.7109375" style="139" customWidth="1"/>
    <col min="7389" max="7389" width="10.7109375" style="139" customWidth="1"/>
    <col min="7390" max="7390" width="13.7109375" style="139" customWidth="1"/>
    <col min="7391" max="7391" width="3.7109375" style="139" customWidth="1"/>
    <col min="7392" max="7640" width="11.42578125" style="139"/>
    <col min="7641" max="7641" width="10.7109375" style="139" customWidth="1"/>
    <col min="7642" max="7642" width="50.7109375" style="139" customWidth="1"/>
    <col min="7643" max="7643" width="5.7109375" style="139" customWidth="1"/>
    <col min="7644" max="7644" width="8.7109375" style="139" customWidth="1"/>
    <col min="7645" max="7645" width="10.7109375" style="139" customWidth="1"/>
    <col min="7646" max="7646" width="13.7109375" style="139" customWidth="1"/>
    <col min="7647" max="7647" width="3.7109375" style="139" customWidth="1"/>
    <col min="7648" max="7896" width="11.42578125" style="139"/>
    <col min="7897" max="7897" width="10.7109375" style="139" customWidth="1"/>
    <col min="7898" max="7898" width="50.7109375" style="139" customWidth="1"/>
    <col min="7899" max="7899" width="5.7109375" style="139" customWidth="1"/>
    <col min="7900" max="7900" width="8.7109375" style="139" customWidth="1"/>
    <col min="7901" max="7901" width="10.7109375" style="139" customWidth="1"/>
    <col min="7902" max="7902" width="13.7109375" style="139" customWidth="1"/>
    <col min="7903" max="7903" width="3.7109375" style="139" customWidth="1"/>
    <col min="7904" max="8152" width="11.42578125" style="139"/>
    <col min="8153" max="8153" width="10.7109375" style="139" customWidth="1"/>
    <col min="8154" max="8154" width="50.7109375" style="139" customWidth="1"/>
    <col min="8155" max="8155" width="5.7109375" style="139" customWidth="1"/>
    <col min="8156" max="8156" width="8.7109375" style="139" customWidth="1"/>
    <col min="8157" max="8157" width="10.7109375" style="139" customWidth="1"/>
    <col min="8158" max="8158" width="13.7109375" style="139" customWidth="1"/>
    <col min="8159" max="8159" width="3.7109375" style="139" customWidth="1"/>
    <col min="8160" max="8408" width="11.42578125" style="139"/>
    <col min="8409" max="8409" width="10.7109375" style="139" customWidth="1"/>
    <col min="8410" max="8410" width="50.7109375" style="139" customWidth="1"/>
    <col min="8411" max="8411" width="5.7109375" style="139" customWidth="1"/>
    <col min="8412" max="8412" width="8.7109375" style="139" customWidth="1"/>
    <col min="8413" max="8413" width="10.7109375" style="139" customWidth="1"/>
    <col min="8414" max="8414" width="13.7109375" style="139" customWidth="1"/>
    <col min="8415" max="8415" width="3.7109375" style="139" customWidth="1"/>
    <col min="8416" max="8664" width="11.42578125" style="139"/>
    <col min="8665" max="8665" width="10.7109375" style="139" customWidth="1"/>
    <col min="8666" max="8666" width="50.7109375" style="139" customWidth="1"/>
    <col min="8667" max="8667" width="5.7109375" style="139" customWidth="1"/>
    <col min="8668" max="8668" width="8.7109375" style="139" customWidth="1"/>
    <col min="8669" max="8669" width="10.7109375" style="139" customWidth="1"/>
    <col min="8670" max="8670" width="13.7109375" style="139" customWidth="1"/>
    <col min="8671" max="8671" width="3.7109375" style="139" customWidth="1"/>
    <col min="8672" max="8920" width="11.42578125" style="139"/>
    <col min="8921" max="8921" width="10.7109375" style="139" customWidth="1"/>
    <col min="8922" max="8922" width="50.7109375" style="139" customWidth="1"/>
    <col min="8923" max="8923" width="5.7109375" style="139" customWidth="1"/>
    <col min="8924" max="8924" width="8.7109375" style="139" customWidth="1"/>
    <col min="8925" max="8925" width="10.7109375" style="139" customWidth="1"/>
    <col min="8926" max="8926" width="13.7109375" style="139" customWidth="1"/>
    <col min="8927" max="8927" width="3.7109375" style="139" customWidth="1"/>
    <col min="8928" max="9176" width="11.42578125" style="139"/>
    <col min="9177" max="9177" width="10.7109375" style="139" customWidth="1"/>
    <col min="9178" max="9178" width="50.7109375" style="139" customWidth="1"/>
    <col min="9179" max="9179" width="5.7109375" style="139" customWidth="1"/>
    <col min="9180" max="9180" width="8.7109375" style="139" customWidth="1"/>
    <col min="9181" max="9181" width="10.7109375" style="139" customWidth="1"/>
    <col min="9182" max="9182" width="13.7109375" style="139" customWidth="1"/>
    <col min="9183" max="9183" width="3.7109375" style="139" customWidth="1"/>
    <col min="9184" max="9432" width="11.42578125" style="139"/>
    <col min="9433" max="9433" width="10.7109375" style="139" customWidth="1"/>
    <col min="9434" max="9434" width="50.7109375" style="139" customWidth="1"/>
    <col min="9435" max="9435" width="5.7109375" style="139" customWidth="1"/>
    <col min="9436" max="9436" width="8.7109375" style="139" customWidth="1"/>
    <col min="9437" max="9437" width="10.7109375" style="139" customWidth="1"/>
    <col min="9438" max="9438" width="13.7109375" style="139" customWidth="1"/>
    <col min="9439" max="9439" width="3.7109375" style="139" customWidth="1"/>
    <col min="9440" max="9688" width="11.42578125" style="139"/>
    <col min="9689" max="9689" width="10.7109375" style="139" customWidth="1"/>
    <col min="9690" max="9690" width="50.7109375" style="139" customWidth="1"/>
    <col min="9691" max="9691" width="5.7109375" style="139" customWidth="1"/>
    <col min="9692" max="9692" width="8.7109375" style="139" customWidth="1"/>
    <col min="9693" max="9693" width="10.7109375" style="139" customWidth="1"/>
    <col min="9694" max="9694" width="13.7109375" style="139" customWidth="1"/>
    <col min="9695" max="9695" width="3.7109375" style="139" customWidth="1"/>
    <col min="9696" max="9944" width="11.42578125" style="139"/>
    <col min="9945" max="9945" width="10.7109375" style="139" customWidth="1"/>
    <col min="9946" max="9946" width="50.7109375" style="139" customWidth="1"/>
    <col min="9947" max="9947" width="5.7109375" style="139" customWidth="1"/>
    <col min="9948" max="9948" width="8.7109375" style="139" customWidth="1"/>
    <col min="9949" max="9949" width="10.7109375" style="139" customWidth="1"/>
    <col min="9950" max="9950" width="13.7109375" style="139" customWidth="1"/>
    <col min="9951" max="9951" width="3.7109375" style="139" customWidth="1"/>
    <col min="9952" max="10200" width="11.42578125" style="139"/>
    <col min="10201" max="10201" width="10.7109375" style="139" customWidth="1"/>
    <col min="10202" max="10202" width="50.7109375" style="139" customWidth="1"/>
    <col min="10203" max="10203" width="5.7109375" style="139" customWidth="1"/>
    <col min="10204" max="10204" width="8.7109375" style="139" customWidth="1"/>
    <col min="10205" max="10205" width="10.7109375" style="139" customWidth="1"/>
    <col min="10206" max="10206" width="13.7109375" style="139" customWidth="1"/>
    <col min="10207" max="10207" width="3.7109375" style="139" customWidth="1"/>
    <col min="10208" max="10456" width="11.42578125" style="139"/>
    <col min="10457" max="10457" width="10.7109375" style="139" customWidth="1"/>
    <col min="10458" max="10458" width="50.7109375" style="139" customWidth="1"/>
    <col min="10459" max="10459" width="5.7109375" style="139" customWidth="1"/>
    <col min="10460" max="10460" width="8.7109375" style="139" customWidth="1"/>
    <col min="10461" max="10461" width="10.7109375" style="139" customWidth="1"/>
    <col min="10462" max="10462" width="13.7109375" style="139" customWidth="1"/>
    <col min="10463" max="10463" width="3.7109375" style="139" customWidth="1"/>
    <col min="10464" max="10712" width="11.42578125" style="139"/>
    <col min="10713" max="10713" width="10.7109375" style="139" customWidth="1"/>
    <col min="10714" max="10714" width="50.7109375" style="139" customWidth="1"/>
    <col min="10715" max="10715" width="5.7109375" style="139" customWidth="1"/>
    <col min="10716" max="10716" width="8.7109375" style="139" customWidth="1"/>
    <col min="10717" max="10717" width="10.7109375" style="139" customWidth="1"/>
    <col min="10718" max="10718" width="13.7109375" style="139" customWidth="1"/>
    <col min="10719" max="10719" width="3.7109375" style="139" customWidth="1"/>
    <col min="10720" max="10968" width="11.42578125" style="139"/>
    <col min="10969" max="10969" width="10.7109375" style="139" customWidth="1"/>
    <col min="10970" max="10970" width="50.7109375" style="139" customWidth="1"/>
    <col min="10971" max="10971" width="5.7109375" style="139" customWidth="1"/>
    <col min="10972" max="10972" width="8.7109375" style="139" customWidth="1"/>
    <col min="10973" max="10973" width="10.7109375" style="139" customWidth="1"/>
    <col min="10974" max="10974" width="13.7109375" style="139" customWidth="1"/>
    <col min="10975" max="10975" width="3.7109375" style="139" customWidth="1"/>
    <col min="10976" max="11224" width="11.42578125" style="139"/>
    <col min="11225" max="11225" width="10.7109375" style="139" customWidth="1"/>
    <col min="11226" max="11226" width="50.7109375" style="139" customWidth="1"/>
    <col min="11227" max="11227" width="5.7109375" style="139" customWidth="1"/>
    <col min="11228" max="11228" width="8.7109375" style="139" customWidth="1"/>
    <col min="11229" max="11229" width="10.7109375" style="139" customWidth="1"/>
    <col min="11230" max="11230" width="13.7109375" style="139" customWidth="1"/>
    <col min="11231" max="11231" width="3.7109375" style="139" customWidth="1"/>
    <col min="11232" max="11480" width="11.42578125" style="139"/>
    <col min="11481" max="11481" width="10.7109375" style="139" customWidth="1"/>
    <col min="11482" max="11482" width="50.7109375" style="139" customWidth="1"/>
    <col min="11483" max="11483" width="5.7109375" style="139" customWidth="1"/>
    <col min="11484" max="11484" width="8.7109375" style="139" customWidth="1"/>
    <col min="11485" max="11485" width="10.7109375" style="139" customWidth="1"/>
    <col min="11486" max="11486" width="13.7109375" style="139" customWidth="1"/>
    <col min="11487" max="11487" width="3.7109375" style="139" customWidth="1"/>
    <col min="11488" max="11736" width="11.42578125" style="139"/>
    <col min="11737" max="11737" width="10.7109375" style="139" customWidth="1"/>
    <col min="11738" max="11738" width="50.7109375" style="139" customWidth="1"/>
    <col min="11739" max="11739" width="5.7109375" style="139" customWidth="1"/>
    <col min="11740" max="11740" width="8.7109375" style="139" customWidth="1"/>
    <col min="11741" max="11741" width="10.7109375" style="139" customWidth="1"/>
    <col min="11742" max="11742" width="13.7109375" style="139" customWidth="1"/>
    <col min="11743" max="11743" width="3.7109375" style="139" customWidth="1"/>
    <col min="11744" max="11992" width="11.42578125" style="139"/>
    <col min="11993" max="11993" width="10.7109375" style="139" customWidth="1"/>
    <col min="11994" max="11994" width="50.7109375" style="139" customWidth="1"/>
    <col min="11995" max="11995" width="5.7109375" style="139" customWidth="1"/>
    <col min="11996" max="11996" width="8.7109375" style="139" customWidth="1"/>
    <col min="11997" max="11997" width="10.7109375" style="139" customWidth="1"/>
    <col min="11998" max="11998" width="13.7109375" style="139" customWidth="1"/>
    <col min="11999" max="11999" width="3.7109375" style="139" customWidth="1"/>
    <col min="12000" max="12248" width="11.42578125" style="139"/>
    <col min="12249" max="12249" width="10.7109375" style="139" customWidth="1"/>
    <col min="12250" max="12250" width="50.7109375" style="139" customWidth="1"/>
    <col min="12251" max="12251" width="5.7109375" style="139" customWidth="1"/>
    <col min="12252" max="12252" width="8.7109375" style="139" customWidth="1"/>
    <col min="12253" max="12253" width="10.7109375" style="139" customWidth="1"/>
    <col min="12254" max="12254" width="13.7109375" style="139" customWidth="1"/>
    <col min="12255" max="12255" width="3.7109375" style="139" customWidth="1"/>
    <col min="12256" max="12504" width="11.42578125" style="139"/>
    <col min="12505" max="12505" width="10.7109375" style="139" customWidth="1"/>
    <col min="12506" max="12506" width="50.7109375" style="139" customWidth="1"/>
    <col min="12507" max="12507" width="5.7109375" style="139" customWidth="1"/>
    <col min="12508" max="12508" width="8.7109375" style="139" customWidth="1"/>
    <col min="12509" max="12509" width="10.7109375" style="139" customWidth="1"/>
    <col min="12510" max="12510" width="13.7109375" style="139" customWidth="1"/>
    <col min="12511" max="12511" width="3.7109375" style="139" customWidth="1"/>
    <col min="12512" max="12760" width="11.42578125" style="139"/>
    <col min="12761" max="12761" width="10.7109375" style="139" customWidth="1"/>
    <col min="12762" max="12762" width="50.7109375" style="139" customWidth="1"/>
    <col min="12763" max="12763" width="5.7109375" style="139" customWidth="1"/>
    <col min="12764" max="12764" width="8.7109375" style="139" customWidth="1"/>
    <col min="12765" max="12765" width="10.7109375" style="139" customWidth="1"/>
    <col min="12766" max="12766" width="13.7109375" style="139" customWidth="1"/>
    <col min="12767" max="12767" width="3.7109375" style="139" customWidth="1"/>
    <col min="12768" max="13016" width="11.42578125" style="139"/>
    <col min="13017" max="13017" width="10.7109375" style="139" customWidth="1"/>
    <col min="13018" max="13018" width="50.7109375" style="139" customWidth="1"/>
    <col min="13019" max="13019" width="5.7109375" style="139" customWidth="1"/>
    <col min="13020" max="13020" width="8.7109375" style="139" customWidth="1"/>
    <col min="13021" max="13021" width="10.7109375" style="139" customWidth="1"/>
    <col min="13022" max="13022" width="13.7109375" style="139" customWidth="1"/>
    <col min="13023" max="13023" width="3.7109375" style="139" customWidth="1"/>
    <col min="13024" max="13272" width="11.42578125" style="139"/>
    <col min="13273" max="13273" width="10.7109375" style="139" customWidth="1"/>
    <col min="13274" max="13274" width="50.7109375" style="139" customWidth="1"/>
    <col min="13275" max="13275" width="5.7109375" style="139" customWidth="1"/>
    <col min="13276" max="13276" width="8.7109375" style="139" customWidth="1"/>
    <col min="13277" max="13277" width="10.7109375" style="139" customWidth="1"/>
    <col min="13278" max="13278" width="13.7109375" style="139" customWidth="1"/>
    <col min="13279" max="13279" width="3.7109375" style="139" customWidth="1"/>
    <col min="13280" max="13528" width="11.42578125" style="139"/>
    <col min="13529" max="13529" width="10.7109375" style="139" customWidth="1"/>
    <col min="13530" max="13530" width="50.7109375" style="139" customWidth="1"/>
    <col min="13531" max="13531" width="5.7109375" style="139" customWidth="1"/>
    <col min="13532" max="13532" width="8.7109375" style="139" customWidth="1"/>
    <col min="13533" max="13533" width="10.7109375" style="139" customWidth="1"/>
    <col min="13534" max="13534" width="13.7109375" style="139" customWidth="1"/>
    <col min="13535" max="13535" width="3.7109375" style="139" customWidth="1"/>
    <col min="13536" max="13784" width="11.42578125" style="139"/>
    <col min="13785" max="13785" width="10.7109375" style="139" customWidth="1"/>
    <col min="13786" max="13786" width="50.7109375" style="139" customWidth="1"/>
    <col min="13787" max="13787" width="5.7109375" style="139" customWidth="1"/>
    <col min="13788" max="13788" width="8.7109375" style="139" customWidth="1"/>
    <col min="13789" max="13789" width="10.7109375" style="139" customWidth="1"/>
    <col min="13790" max="13790" width="13.7109375" style="139" customWidth="1"/>
    <col min="13791" max="13791" width="3.7109375" style="139" customWidth="1"/>
    <col min="13792" max="14040" width="11.42578125" style="139"/>
    <col min="14041" max="14041" width="10.7109375" style="139" customWidth="1"/>
    <col min="14042" max="14042" width="50.7109375" style="139" customWidth="1"/>
    <col min="14043" max="14043" width="5.7109375" style="139" customWidth="1"/>
    <col min="14044" max="14044" width="8.7109375" style="139" customWidth="1"/>
    <col min="14045" max="14045" width="10.7109375" style="139" customWidth="1"/>
    <col min="14046" max="14046" width="13.7109375" style="139" customWidth="1"/>
    <col min="14047" max="14047" width="3.7109375" style="139" customWidth="1"/>
    <col min="14048" max="14296" width="11.42578125" style="139"/>
    <col min="14297" max="14297" width="10.7109375" style="139" customWidth="1"/>
    <col min="14298" max="14298" width="50.7109375" style="139" customWidth="1"/>
    <col min="14299" max="14299" width="5.7109375" style="139" customWidth="1"/>
    <col min="14300" max="14300" width="8.7109375" style="139" customWidth="1"/>
    <col min="14301" max="14301" width="10.7109375" style="139" customWidth="1"/>
    <col min="14302" max="14302" width="13.7109375" style="139" customWidth="1"/>
    <col min="14303" max="14303" width="3.7109375" style="139" customWidth="1"/>
    <col min="14304" max="14552" width="11.42578125" style="139"/>
    <col min="14553" max="14553" width="10.7109375" style="139" customWidth="1"/>
    <col min="14554" max="14554" width="50.7109375" style="139" customWidth="1"/>
    <col min="14555" max="14555" width="5.7109375" style="139" customWidth="1"/>
    <col min="14556" max="14556" width="8.7109375" style="139" customWidth="1"/>
    <col min="14557" max="14557" width="10.7109375" style="139" customWidth="1"/>
    <col min="14558" max="14558" width="13.7109375" style="139" customWidth="1"/>
    <col min="14559" max="14559" width="3.7109375" style="139" customWidth="1"/>
    <col min="14560" max="14808" width="11.42578125" style="139"/>
    <col min="14809" max="14809" width="10.7109375" style="139" customWidth="1"/>
    <col min="14810" max="14810" width="50.7109375" style="139" customWidth="1"/>
    <col min="14811" max="14811" width="5.7109375" style="139" customWidth="1"/>
    <col min="14812" max="14812" width="8.7109375" style="139" customWidth="1"/>
    <col min="14813" max="14813" width="10.7109375" style="139" customWidth="1"/>
    <col min="14814" max="14814" width="13.7109375" style="139" customWidth="1"/>
    <col min="14815" max="14815" width="3.7109375" style="139" customWidth="1"/>
    <col min="14816" max="15064" width="11.42578125" style="139"/>
    <col min="15065" max="15065" width="10.7109375" style="139" customWidth="1"/>
    <col min="15066" max="15066" width="50.7109375" style="139" customWidth="1"/>
    <col min="15067" max="15067" width="5.7109375" style="139" customWidth="1"/>
    <col min="15068" max="15068" width="8.7109375" style="139" customWidth="1"/>
    <col min="15069" max="15069" width="10.7109375" style="139" customWidth="1"/>
    <col min="15070" max="15070" width="13.7109375" style="139" customWidth="1"/>
    <col min="15071" max="15071" width="3.7109375" style="139" customWidth="1"/>
    <col min="15072" max="15320" width="11.42578125" style="139"/>
    <col min="15321" max="15321" width="10.7109375" style="139" customWidth="1"/>
    <col min="15322" max="15322" width="50.7109375" style="139" customWidth="1"/>
    <col min="15323" max="15323" width="5.7109375" style="139" customWidth="1"/>
    <col min="15324" max="15324" width="8.7109375" style="139" customWidth="1"/>
    <col min="15325" max="15325" width="10.7109375" style="139" customWidth="1"/>
    <col min="15326" max="15326" width="13.7109375" style="139" customWidth="1"/>
    <col min="15327" max="15327" width="3.7109375" style="139" customWidth="1"/>
    <col min="15328" max="15576" width="11.42578125" style="139"/>
    <col min="15577" max="15577" width="10.7109375" style="139" customWidth="1"/>
    <col min="15578" max="15578" width="50.7109375" style="139" customWidth="1"/>
    <col min="15579" max="15579" width="5.7109375" style="139" customWidth="1"/>
    <col min="15580" max="15580" width="8.7109375" style="139" customWidth="1"/>
    <col min="15581" max="15581" width="10.7109375" style="139" customWidth="1"/>
    <col min="15582" max="15582" width="13.7109375" style="139" customWidth="1"/>
    <col min="15583" max="15583" width="3.7109375" style="139" customWidth="1"/>
    <col min="15584" max="15832" width="11.42578125" style="139"/>
    <col min="15833" max="15833" width="10.7109375" style="139" customWidth="1"/>
    <col min="15834" max="15834" width="50.7109375" style="139" customWidth="1"/>
    <col min="15835" max="15835" width="5.7109375" style="139" customWidth="1"/>
    <col min="15836" max="15836" width="8.7109375" style="139" customWidth="1"/>
    <col min="15837" max="15837" width="10.7109375" style="139" customWidth="1"/>
    <col min="15838" max="15838" width="13.7109375" style="139" customWidth="1"/>
    <col min="15839" max="15839" width="3.7109375" style="139" customWidth="1"/>
    <col min="15840" max="16088" width="11.42578125" style="139"/>
    <col min="16089" max="16089" width="10.7109375" style="139" customWidth="1"/>
    <col min="16090" max="16090" width="50.7109375" style="139" customWidth="1"/>
    <col min="16091" max="16091" width="5.7109375" style="139" customWidth="1"/>
    <col min="16092" max="16092" width="8.7109375" style="139" customWidth="1"/>
    <col min="16093" max="16093" width="10.7109375" style="139" customWidth="1"/>
    <col min="16094" max="16094" width="13.7109375" style="139" customWidth="1"/>
    <col min="16095" max="16095" width="3.7109375" style="139" customWidth="1"/>
    <col min="16096" max="16384" width="11.42578125" style="139"/>
  </cols>
  <sheetData>
    <row r="1" spans="1:10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10" s="18" customFormat="1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10" s="18" customFormat="1" ht="33.950000000000003" customHeight="1" thickTop="1" thickBot="1" x14ac:dyDescent="0.3">
      <c r="A3" s="434" t="s">
        <v>375</v>
      </c>
      <c r="B3" s="435"/>
      <c r="C3" s="435"/>
      <c r="D3" s="435"/>
      <c r="E3" s="435"/>
      <c r="F3" s="436"/>
    </row>
    <row r="4" spans="1:10" s="18" customFormat="1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10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10" s="18" customFormat="1" ht="12" customHeight="1" thickTop="1" x14ac:dyDescent="0.25">
      <c r="A6" s="12"/>
      <c r="B6" s="13"/>
      <c r="C6" s="14"/>
      <c r="D6" s="15"/>
      <c r="E6" s="304"/>
      <c r="F6" s="17"/>
    </row>
    <row r="7" spans="1:10" s="18" customFormat="1" ht="27" customHeight="1" x14ac:dyDescent="0.25">
      <c r="A7" s="32">
        <f>'LOT 05 CFO CFA BAT A T06'!A7</f>
        <v>5.0999999999999996</v>
      </c>
      <c r="B7" s="20" t="s">
        <v>208</v>
      </c>
      <c r="C7" s="14"/>
      <c r="D7" s="15"/>
      <c r="E7" s="304"/>
      <c r="F7" s="17"/>
    </row>
    <row r="8" spans="1:10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10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10" s="28" customFormat="1" ht="12" customHeight="1" x14ac:dyDescent="0.25">
      <c r="A10" s="21">
        <f>+A9+0.001</f>
        <v>5.1030000000000006</v>
      </c>
      <c r="B10" s="26" t="s">
        <v>24</v>
      </c>
      <c r="C10" s="14" t="s">
        <v>25</v>
      </c>
      <c r="D10" s="15">
        <v>1</v>
      </c>
      <c r="E10" s="27"/>
      <c r="F10" s="17"/>
    </row>
    <row r="11" spans="1:10" s="28" customFormat="1" ht="12" customHeight="1" x14ac:dyDescent="0.25">
      <c r="A11" s="21">
        <f>+A10+0.001</f>
        <v>5.104000000000001</v>
      </c>
      <c r="B11" s="26" t="s">
        <v>26</v>
      </c>
      <c r="C11" s="14"/>
      <c r="D11" s="15"/>
      <c r="E11" s="304"/>
      <c r="F11" s="17"/>
    </row>
    <row r="12" spans="1:10" s="28" customFormat="1" ht="12" customHeight="1" x14ac:dyDescent="0.25">
      <c r="A12" s="60"/>
      <c r="B12" s="30" t="s">
        <v>27</v>
      </c>
      <c r="C12" s="14" t="s">
        <v>376</v>
      </c>
      <c r="D12" s="15">
        <v>1</v>
      </c>
      <c r="E12" s="27"/>
      <c r="F12" s="17"/>
      <c r="J12" s="28" t="s">
        <v>10</v>
      </c>
    </row>
    <row r="13" spans="1:10" s="28" customFormat="1" ht="12" customHeight="1" x14ac:dyDescent="0.25">
      <c r="A13" s="60"/>
      <c r="B13" s="30" t="s">
        <v>28</v>
      </c>
      <c r="C13" s="14" t="s">
        <v>376</v>
      </c>
      <c r="D13" s="15">
        <v>1</v>
      </c>
      <c r="E13" s="27"/>
      <c r="F13" s="17"/>
    </row>
    <row r="14" spans="1:10" ht="15" customHeight="1" x14ac:dyDescent="0.25">
      <c r="A14" s="87"/>
      <c r="B14" s="141"/>
      <c r="C14" s="23"/>
      <c r="D14" s="24"/>
      <c r="E14" s="304"/>
      <c r="F14" s="138"/>
    </row>
    <row r="15" spans="1:10" ht="15" customHeight="1" x14ac:dyDescent="0.25">
      <c r="A15" s="87"/>
      <c r="B15" s="34" t="s">
        <v>29</v>
      </c>
      <c r="C15" s="23"/>
      <c r="D15" s="24"/>
      <c r="E15" s="304"/>
      <c r="F15" s="138"/>
    </row>
    <row r="16" spans="1:10" ht="15" customHeight="1" x14ac:dyDescent="0.25">
      <c r="A16" s="87"/>
      <c r="B16" s="34" t="s">
        <v>30</v>
      </c>
      <c r="C16" s="23"/>
      <c r="D16" s="24"/>
      <c r="E16" s="304"/>
      <c r="F16" s="138"/>
    </row>
    <row r="17" spans="1:6" ht="15" customHeight="1" x14ac:dyDescent="0.25">
      <c r="A17" s="87"/>
      <c r="B17" s="34" t="s">
        <v>31</v>
      </c>
      <c r="C17" s="23"/>
      <c r="D17" s="24"/>
      <c r="E17" s="304"/>
      <c r="F17" s="138"/>
    </row>
    <row r="18" spans="1:6" ht="15" customHeight="1" x14ac:dyDescent="0.25">
      <c r="A18" s="87"/>
      <c r="B18" s="34" t="s">
        <v>32</v>
      </c>
      <c r="C18" s="23"/>
      <c r="D18" s="24"/>
      <c r="E18" s="304"/>
      <c r="F18" s="138"/>
    </row>
    <row r="19" spans="1:6" ht="15" customHeight="1" x14ac:dyDescent="0.25">
      <c r="A19" s="87"/>
      <c r="B19" s="34" t="s">
        <v>33</v>
      </c>
      <c r="C19" s="23"/>
      <c r="D19" s="24"/>
      <c r="E19" s="304"/>
      <c r="F19" s="138"/>
    </row>
    <row r="20" spans="1:6" ht="15" customHeight="1" x14ac:dyDescent="0.25">
      <c r="A20" s="87"/>
      <c r="B20" s="34" t="s">
        <v>34</v>
      </c>
      <c r="C20" s="23"/>
      <c r="D20" s="24"/>
      <c r="E20" s="304"/>
      <c r="F20" s="138"/>
    </row>
    <row r="21" spans="1:6" ht="15" customHeight="1" x14ac:dyDescent="0.25">
      <c r="A21" s="87"/>
      <c r="B21" s="34" t="s">
        <v>35</v>
      </c>
      <c r="C21" s="23"/>
      <c r="D21" s="24"/>
      <c r="E21" s="304"/>
      <c r="F21" s="138"/>
    </row>
    <row r="22" spans="1:6" ht="15" customHeight="1" x14ac:dyDescent="0.25">
      <c r="A22" s="87"/>
      <c r="B22" s="34" t="s">
        <v>36</v>
      </c>
      <c r="C22" s="23"/>
      <c r="D22" s="24"/>
      <c r="E22" s="304"/>
      <c r="F22" s="138"/>
    </row>
    <row r="23" spans="1:6" ht="15" customHeight="1" x14ac:dyDescent="0.25">
      <c r="A23" s="87"/>
      <c r="B23" s="34" t="s">
        <v>37</v>
      </c>
      <c r="C23" s="23"/>
      <c r="D23" s="24"/>
      <c r="E23" s="304"/>
      <c r="F23" s="138"/>
    </row>
    <row r="24" spans="1:6" ht="15" customHeight="1" x14ac:dyDescent="0.25">
      <c r="A24" s="87"/>
      <c r="B24" s="34" t="s">
        <v>38</v>
      </c>
      <c r="C24" s="23"/>
      <c r="D24" s="24"/>
      <c r="E24" s="304"/>
      <c r="F24" s="138"/>
    </row>
    <row r="25" spans="1:6" ht="15" customHeight="1" x14ac:dyDescent="0.25">
      <c r="A25" s="87"/>
      <c r="B25" s="34" t="s">
        <v>39</v>
      </c>
      <c r="C25" s="23"/>
      <c r="D25" s="24"/>
      <c r="E25" s="304"/>
      <c r="F25" s="138"/>
    </row>
    <row r="26" spans="1:6" ht="15" customHeight="1" x14ac:dyDescent="0.25">
      <c r="A26" s="87"/>
      <c r="B26" s="34" t="s">
        <v>40</v>
      </c>
      <c r="C26" s="23"/>
      <c r="D26" s="24"/>
      <c r="E26" s="304"/>
      <c r="F26" s="138"/>
    </row>
    <row r="27" spans="1:6" ht="15" customHeight="1" x14ac:dyDescent="0.25">
      <c r="A27" s="87"/>
      <c r="B27" s="34" t="s">
        <v>41</v>
      </c>
      <c r="C27" s="23"/>
      <c r="D27" s="24"/>
      <c r="E27" s="304"/>
      <c r="F27" s="138"/>
    </row>
    <row r="28" spans="1:6" ht="15" customHeight="1" x14ac:dyDescent="0.25">
      <c r="A28" s="87"/>
      <c r="B28" s="34" t="s">
        <v>42</v>
      </c>
      <c r="C28" s="23"/>
      <c r="D28" s="24"/>
      <c r="E28" s="304"/>
      <c r="F28" s="138"/>
    </row>
    <row r="29" spans="1:6" ht="15" customHeight="1" x14ac:dyDescent="0.25">
      <c r="A29" s="87"/>
      <c r="B29" s="34" t="s">
        <v>43</v>
      </c>
      <c r="C29" s="23"/>
      <c r="D29" s="24"/>
      <c r="E29" s="304"/>
      <c r="F29" s="138"/>
    </row>
    <row r="30" spans="1:6" ht="15" customHeight="1" x14ac:dyDescent="0.25">
      <c r="A30" s="87"/>
      <c r="B30" s="34" t="s">
        <v>44</v>
      </c>
      <c r="C30" s="23"/>
      <c r="D30" s="24"/>
      <c r="E30" s="304"/>
      <c r="F30" s="138"/>
    </row>
    <row r="31" spans="1:6" ht="15" customHeight="1" x14ac:dyDescent="0.25">
      <c r="A31" s="87"/>
      <c r="B31" s="34" t="s">
        <v>45</v>
      </c>
      <c r="C31" s="23"/>
      <c r="D31" s="24"/>
      <c r="E31" s="304"/>
      <c r="F31" s="138"/>
    </row>
    <row r="32" spans="1:6" ht="15" customHeight="1" x14ac:dyDescent="0.25">
      <c r="A32" s="87"/>
      <c r="B32" s="34" t="s">
        <v>46</v>
      </c>
      <c r="C32" s="23"/>
      <c r="D32" s="24"/>
      <c r="E32" s="304"/>
      <c r="F32" s="138"/>
    </row>
    <row r="33" spans="1:6" ht="15" customHeight="1" thickBot="1" x14ac:dyDescent="0.3">
      <c r="A33" s="142"/>
      <c r="B33" s="143"/>
      <c r="C33" s="144"/>
      <c r="D33" s="145"/>
      <c r="E33" s="308"/>
      <c r="F33" s="147"/>
    </row>
    <row r="34" spans="1:6" ht="26.1" customHeight="1" thickTop="1" thickBot="1" x14ac:dyDescent="0.3">
      <c r="A34" s="148"/>
      <c r="B34" s="149"/>
      <c r="C34" s="398" t="s">
        <v>19</v>
      </c>
      <c r="D34" s="399"/>
      <c r="E34" s="400"/>
      <c r="F34" s="310"/>
    </row>
    <row r="35" spans="1:6" ht="15" customHeight="1" thickTop="1" thickBot="1" x14ac:dyDescent="0.3">
      <c r="A35" s="135"/>
      <c r="B35" s="136"/>
      <c r="C35" s="151"/>
      <c r="D35" s="152"/>
      <c r="E35" s="311"/>
      <c r="F35" s="154"/>
    </row>
    <row r="36" spans="1:6" s="156" customFormat="1" ht="15.75" thickTop="1" x14ac:dyDescent="0.2">
      <c r="A36" s="155"/>
      <c r="B36" s="378" t="s">
        <v>47</v>
      </c>
      <c r="C36" s="23"/>
      <c r="D36" s="24"/>
      <c r="E36" s="304"/>
      <c r="F36" s="138"/>
    </row>
    <row r="37" spans="1:6" s="156" customFormat="1" ht="15" x14ac:dyDescent="0.2">
      <c r="A37" s="155"/>
      <c r="B37" s="379"/>
      <c r="C37" s="23"/>
      <c r="D37" s="24"/>
      <c r="E37" s="304"/>
      <c r="F37" s="138"/>
    </row>
    <row r="38" spans="1:6" s="156" customFormat="1" ht="15" x14ac:dyDescent="0.2">
      <c r="A38" s="155"/>
      <c r="B38" s="379"/>
      <c r="C38" s="23"/>
      <c r="D38" s="24"/>
      <c r="E38" s="304"/>
      <c r="F38" s="138"/>
    </row>
    <row r="39" spans="1:6" s="156" customFormat="1" ht="15" x14ac:dyDescent="0.2">
      <c r="A39" s="155"/>
      <c r="B39" s="379"/>
      <c r="C39" s="23"/>
      <c r="D39" s="24"/>
      <c r="E39" s="304"/>
      <c r="F39" s="138"/>
    </row>
    <row r="40" spans="1:6" s="156" customFormat="1" ht="15.75" thickBot="1" x14ac:dyDescent="0.25">
      <c r="A40" s="155"/>
      <c r="B40" s="380"/>
      <c r="C40" s="23"/>
      <c r="D40" s="24"/>
      <c r="E40" s="304"/>
      <c r="F40" s="138"/>
    </row>
    <row r="41" spans="1:6" s="156" customFormat="1" ht="15.75" thickTop="1" x14ac:dyDescent="0.2">
      <c r="A41" s="155"/>
      <c r="B41" s="141"/>
      <c r="C41" s="23"/>
      <c r="D41" s="24"/>
      <c r="E41" s="304"/>
      <c r="F41" s="138"/>
    </row>
    <row r="42" spans="1:6" s="28" customFormat="1" ht="27" customHeight="1" x14ac:dyDescent="0.25">
      <c r="A42" s="32">
        <f>A7+0.1</f>
        <v>5.1999999999999993</v>
      </c>
      <c r="B42" s="20" t="s">
        <v>126</v>
      </c>
      <c r="C42" s="54"/>
      <c r="D42" s="15"/>
      <c r="E42" s="304"/>
      <c r="F42" s="17"/>
    </row>
    <row r="43" spans="1:6" s="28" customFormat="1" ht="12" customHeight="1" x14ac:dyDescent="0.25">
      <c r="A43" s="21">
        <f>A42+0.001</f>
        <v>5.2009999999999996</v>
      </c>
      <c r="B43" s="40" t="s">
        <v>49</v>
      </c>
      <c r="C43" s="14"/>
      <c r="D43" s="15"/>
      <c r="E43" s="304"/>
      <c r="F43" s="17"/>
    </row>
    <row r="44" spans="1:6" s="140" customFormat="1" ht="12.75" x14ac:dyDescent="0.25">
      <c r="A44" s="88"/>
      <c r="B44" s="22" t="s">
        <v>50</v>
      </c>
      <c r="C44" s="23" t="s">
        <v>25</v>
      </c>
      <c r="D44" s="24">
        <v>1</v>
      </c>
      <c r="E44" s="27"/>
      <c r="F44" s="17"/>
    </row>
    <row r="45" spans="1:6" s="140" customFormat="1" ht="12.75" x14ac:dyDescent="0.25">
      <c r="A45" s="88"/>
      <c r="B45" s="22" t="s">
        <v>51</v>
      </c>
      <c r="C45" s="23" t="s">
        <v>25</v>
      </c>
      <c r="D45" s="24">
        <v>1</v>
      </c>
      <c r="E45" s="27"/>
      <c r="F45" s="17"/>
    </row>
    <row r="46" spans="1:6" s="140" customFormat="1" ht="12.75" x14ac:dyDescent="0.25">
      <c r="A46" s="88"/>
      <c r="B46" s="22" t="s">
        <v>60</v>
      </c>
      <c r="C46" s="23" t="s">
        <v>25</v>
      </c>
      <c r="D46" s="24">
        <v>1</v>
      </c>
      <c r="E46" s="27"/>
      <c r="F46" s="17"/>
    </row>
    <row r="47" spans="1:6" s="156" customFormat="1" ht="15.75" thickBot="1" x14ac:dyDescent="0.25">
      <c r="A47" s="372"/>
      <c r="B47" s="173"/>
      <c r="C47" s="144"/>
      <c r="D47" s="145"/>
      <c r="E47" s="308"/>
      <c r="F47" s="44"/>
    </row>
    <row r="48" spans="1:6" s="165" customFormat="1" ht="13.5" thickTop="1" x14ac:dyDescent="0.25">
      <c r="A48" s="174">
        <v>5.2030000000000003</v>
      </c>
      <c r="B48" s="136" t="s">
        <v>65</v>
      </c>
      <c r="C48" s="157"/>
      <c r="D48" s="163"/>
      <c r="E48" s="322"/>
      <c r="F48" s="93"/>
    </row>
    <row r="49" spans="1:8" s="165" customFormat="1" ht="12.75" x14ac:dyDescent="0.25">
      <c r="A49" s="88"/>
      <c r="B49" s="22" t="s">
        <v>66</v>
      </c>
      <c r="C49" s="23"/>
      <c r="D49" s="24"/>
      <c r="E49" s="304"/>
      <c r="F49" s="17"/>
    </row>
    <row r="50" spans="1:8" s="165" customFormat="1" ht="12.75" x14ac:dyDescent="0.2">
      <c r="A50" s="155"/>
      <c r="B50" s="141" t="s">
        <v>67</v>
      </c>
      <c r="C50" s="23" t="s">
        <v>68</v>
      </c>
      <c r="D50" s="24">
        <v>20</v>
      </c>
      <c r="E50" s="27"/>
      <c r="F50" s="17"/>
    </row>
    <row r="51" spans="1:8" s="165" customFormat="1" ht="12.75" x14ac:dyDescent="0.2">
      <c r="A51" s="155"/>
      <c r="B51" s="141" t="s">
        <v>70</v>
      </c>
      <c r="C51" s="23" t="s">
        <v>68</v>
      </c>
      <c r="D51" s="24">
        <v>10</v>
      </c>
      <c r="E51" s="27"/>
      <c r="F51" s="17"/>
    </row>
    <row r="52" spans="1:8" s="156" customFormat="1" ht="15" x14ac:dyDescent="0.2">
      <c r="A52" s="168"/>
      <c r="B52" s="141"/>
      <c r="C52" s="23"/>
      <c r="D52" s="24"/>
      <c r="E52" s="304"/>
      <c r="F52" s="17"/>
      <c r="H52" s="167"/>
    </row>
    <row r="53" spans="1:8" s="156" customFormat="1" ht="15" x14ac:dyDescent="0.25">
      <c r="A53" s="21">
        <v>5.2050000000000001</v>
      </c>
      <c r="B53" s="158" t="s">
        <v>74</v>
      </c>
      <c r="C53" s="23"/>
      <c r="D53" s="24"/>
      <c r="E53" s="304"/>
      <c r="F53" s="17"/>
      <c r="H53" s="166"/>
    </row>
    <row r="54" spans="1:8" s="156" customFormat="1" ht="15" x14ac:dyDescent="0.25">
      <c r="A54" s="88"/>
      <c r="B54" s="22" t="s">
        <v>75</v>
      </c>
      <c r="C54" s="23"/>
      <c r="D54" s="24"/>
      <c r="E54" s="304"/>
      <c r="F54" s="17"/>
      <c r="H54" s="167"/>
    </row>
    <row r="55" spans="1:8" s="156" customFormat="1" ht="15" x14ac:dyDescent="0.25">
      <c r="A55" s="170"/>
      <c r="B55" s="141" t="s">
        <v>76</v>
      </c>
      <c r="C55" s="23" t="s">
        <v>3</v>
      </c>
      <c r="D55" s="24">
        <v>13</v>
      </c>
      <c r="E55" s="27"/>
      <c r="F55" s="17"/>
      <c r="H55" s="166"/>
    </row>
    <row r="56" spans="1:8" s="165" customFormat="1" ht="12.75" x14ac:dyDescent="0.25">
      <c r="A56" s="171"/>
      <c r="B56" s="141"/>
      <c r="C56" s="23"/>
      <c r="D56" s="24"/>
      <c r="E56" s="304"/>
      <c r="F56" s="17"/>
    </row>
    <row r="57" spans="1:8" s="165" customFormat="1" ht="12.75" x14ac:dyDescent="0.25">
      <c r="A57" s="21">
        <f>A53+0.001</f>
        <v>5.2060000000000004</v>
      </c>
      <c r="B57" s="158" t="s">
        <v>86</v>
      </c>
      <c r="C57" s="23"/>
      <c r="D57" s="24"/>
      <c r="E57" s="304"/>
      <c r="F57" s="17"/>
    </row>
    <row r="58" spans="1:8" s="156" customFormat="1" ht="15" x14ac:dyDescent="0.25">
      <c r="A58" s="88"/>
      <c r="B58" s="22" t="s">
        <v>94</v>
      </c>
      <c r="C58" s="23"/>
      <c r="D58" s="24"/>
      <c r="E58" s="304"/>
      <c r="F58" s="17"/>
      <c r="H58" s="166"/>
    </row>
    <row r="59" spans="1:8" s="156" customFormat="1" ht="15" x14ac:dyDescent="0.25">
      <c r="A59" s="170"/>
      <c r="B59" s="141" t="s">
        <v>95</v>
      </c>
      <c r="C59" s="23" t="s">
        <v>3</v>
      </c>
      <c r="D59" s="24">
        <v>1</v>
      </c>
      <c r="E59" s="27"/>
      <c r="F59" s="17"/>
      <c r="H59" s="166"/>
    </row>
    <row r="60" spans="1:8" s="156" customFormat="1" ht="15" x14ac:dyDescent="0.25">
      <c r="A60" s="170"/>
      <c r="B60" s="141" t="s">
        <v>96</v>
      </c>
      <c r="C60" s="23" t="s">
        <v>3</v>
      </c>
      <c r="D60" s="24">
        <v>1</v>
      </c>
      <c r="E60" s="27"/>
      <c r="F60" s="17"/>
      <c r="H60" s="166"/>
    </row>
    <row r="61" spans="1:8" s="156" customFormat="1" ht="15" x14ac:dyDescent="0.25">
      <c r="A61" s="170"/>
      <c r="B61" s="141"/>
      <c r="C61" s="23"/>
      <c r="D61" s="24"/>
      <c r="E61" s="304"/>
      <c r="F61" s="17"/>
      <c r="H61" s="166"/>
    </row>
    <row r="62" spans="1:8" s="156" customFormat="1" ht="15" x14ac:dyDescent="0.25">
      <c r="A62" s="21">
        <f>A57+0.001</f>
        <v>5.2070000000000007</v>
      </c>
      <c r="B62" s="158" t="s">
        <v>97</v>
      </c>
      <c r="C62" s="23"/>
      <c r="D62" s="24"/>
      <c r="E62" s="304"/>
      <c r="F62" s="17"/>
      <c r="H62" s="167"/>
    </row>
    <row r="63" spans="1:8" s="140" customFormat="1" ht="12.75" x14ac:dyDescent="0.25">
      <c r="A63" s="88"/>
      <c r="B63" s="22" t="s">
        <v>146</v>
      </c>
      <c r="C63" s="23" t="s">
        <v>3</v>
      </c>
      <c r="D63" s="24">
        <v>1</v>
      </c>
      <c r="E63" s="27"/>
      <c r="F63" s="17"/>
    </row>
    <row r="64" spans="1:8" s="156" customFormat="1" ht="15" x14ac:dyDescent="0.25">
      <c r="A64" s="88"/>
      <c r="B64" s="22" t="s">
        <v>374</v>
      </c>
      <c r="C64" s="23" t="s">
        <v>3</v>
      </c>
      <c r="D64" s="24">
        <v>12</v>
      </c>
      <c r="E64" s="27"/>
      <c r="F64" s="17"/>
    </row>
    <row r="65" spans="1:8" s="165" customFormat="1" ht="13.5" thickBot="1" x14ac:dyDescent="0.3">
      <c r="A65" s="174"/>
      <c r="B65" s="22"/>
      <c r="C65" s="23"/>
      <c r="D65" s="24"/>
      <c r="E65" s="304"/>
      <c r="F65" s="17"/>
    </row>
    <row r="66" spans="1:8" s="57" customFormat="1" ht="27" customHeight="1" thickTop="1" thickBot="1" x14ac:dyDescent="0.3">
      <c r="A66" s="60"/>
      <c r="B66" s="350"/>
      <c r="C66" s="425" t="str">
        <f>B42</f>
        <v>DESCRIPTION DES TRAVAUX COURANT FORT</v>
      </c>
      <c r="D66" s="426"/>
      <c r="E66" s="427"/>
      <c r="F66" s="320"/>
      <c r="H66" s="58"/>
    </row>
    <row r="67" spans="1:8" s="156" customFormat="1" ht="14.1" customHeight="1" thickTop="1" x14ac:dyDescent="0.25">
      <c r="A67" s="87"/>
      <c r="B67" s="158"/>
      <c r="C67" s="151"/>
      <c r="D67" s="152"/>
      <c r="E67" s="311"/>
      <c r="F67" s="154"/>
      <c r="H67" s="166"/>
    </row>
    <row r="68" spans="1:8" s="140" customFormat="1" ht="24" customHeight="1" x14ac:dyDescent="0.25">
      <c r="A68" s="32">
        <f>A42+0.1</f>
        <v>5.2999999999999989</v>
      </c>
      <c r="B68" s="189" t="s">
        <v>126</v>
      </c>
      <c r="C68" s="23"/>
      <c r="D68" s="24"/>
      <c r="E68" s="304"/>
      <c r="F68" s="138"/>
    </row>
    <row r="69" spans="1:8" s="156" customFormat="1" ht="15" x14ac:dyDescent="0.25">
      <c r="A69" s="21">
        <v>5.3029999999999999</v>
      </c>
      <c r="B69" s="158" t="s">
        <v>114</v>
      </c>
      <c r="C69" s="23"/>
      <c r="D69" s="24"/>
      <c r="E69" s="304"/>
      <c r="F69" s="17"/>
      <c r="H69" s="167"/>
    </row>
    <row r="70" spans="1:8" s="156" customFormat="1" ht="15" x14ac:dyDescent="0.25">
      <c r="A70" s="101"/>
      <c r="B70" s="22" t="s">
        <v>158</v>
      </c>
      <c r="C70" s="23" t="s">
        <v>3</v>
      </c>
      <c r="D70" s="24">
        <v>2</v>
      </c>
      <c r="E70" s="27"/>
      <c r="F70" s="17"/>
      <c r="H70" s="167"/>
    </row>
    <row r="71" spans="1:8" s="156" customFormat="1" ht="15.75" thickBot="1" x14ac:dyDescent="0.3">
      <c r="A71" s="21"/>
      <c r="B71" s="22"/>
      <c r="C71" s="23"/>
      <c r="D71" s="24"/>
      <c r="E71" s="304"/>
      <c r="F71" s="17"/>
      <c r="H71" s="166"/>
    </row>
    <row r="72" spans="1:8" s="156" customFormat="1" ht="27" customHeight="1" thickTop="1" thickBot="1" x14ac:dyDescent="0.3">
      <c r="A72" s="175"/>
      <c r="B72" s="176"/>
      <c r="C72" s="440" t="str">
        <f>B68</f>
        <v>DESCRIPTION DES TRAVAUX COURANT FORT</v>
      </c>
      <c r="D72" s="441"/>
      <c r="E72" s="442"/>
      <c r="F72" s="310"/>
      <c r="H72" s="166"/>
    </row>
    <row r="73" spans="1:8" s="18" customFormat="1" ht="12.75" thickTop="1" x14ac:dyDescent="0.25">
      <c r="A73" s="269"/>
      <c r="B73" s="213"/>
      <c r="C73" s="218"/>
      <c r="D73" s="351"/>
      <c r="E73" s="220"/>
      <c r="F73" s="221"/>
    </row>
    <row r="74" spans="1:8" s="28" customFormat="1" ht="12.75" x14ac:dyDescent="0.25">
      <c r="A74" s="19">
        <v>5.4999999999999991</v>
      </c>
      <c r="B74" s="20" t="s">
        <v>120</v>
      </c>
      <c r="C74" s="14"/>
      <c r="D74" s="15"/>
      <c r="E74" s="16"/>
      <c r="F74" s="17"/>
    </row>
    <row r="75" spans="1:8" s="18" customFormat="1" x14ac:dyDescent="0.25">
      <c r="A75" s="60">
        <v>5.5030000000000001</v>
      </c>
      <c r="B75" s="26" t="s">
        <v>122</v>
      </c>
      <c r="C75" s="14" t="s">
        <v>3</v>
      </c>
      <c r="D75" s="15">
        <v>1</v>
      </c>
      <c r="E75" s="27"/>
      <c r="F75" s="17"/>
    </row>
    <row r="76" spans="1:8" s="57" customFormat="1" ht="15" x14ac:dyDescent="0.25">
      <c r="A76" s="60">
        <v>5.5070000000000014</v>
      </c>
      <c r="B76" s="26" t="s">
        <v>225</v>
      </c>
      <c r="C76" s="14" t="s">
        <v>3</v>
      </c>
      <c r="D76" s="15">
        <v>1</v>
      </c>
      <c r="E76" s="27"/>
      <c r="F76" s="17"/>
    </row>
    <row r="77" spans="1:8" s="57" customFormat="1" ht="15.75" thickBot="1" x14ac:dyDescent="0.3">
      <c r="A77" s="60"/>
      <c r="B77" s="26"/>
      <c r="C77" s="14"/>
      <c r="D77" s="15"/>
      <c r="E77" s="16"/>
      <c r="F77" s="17"/>
      <c r="H77" s="58"/>
    </row>
    <row r="78" spans="1:8" s="18" customFormat="1" ht="25.5" customHeight="1" thickTop="1" thickBot="1" x14ac:dyDescent="0.3">
      <c r="A78" s="45"/>
      <c r="B78" s="46"/>
      <c r="C78" s="381" t="str">
        <f>+B74</f>
        <v>DESCRIPTION DES TRAVAUX SECURITE</v>
      </c>
      <c r="D78" s="382"/>
      <c r="E78" s="383"/>
      <c r="F78" s="47"/>
    </row>
    <row r="79" spans="1:8" ht="13.5" thickTop="1" thickBot="1" x14ac:dyDescent="0.3">
      <c r="A79" s="207" t="s">
        <v>10</v>
      </c>
      <c r="B79" s="294"/>
      <c r="C79" s="295"/>
      <c r="D79" s="296"/>
      <c r="E79" s="344"/>
      <c r="F79" s="298"/>
    </row>
    <row r="80" spans="1:8" ht="30" customHeight="1" thickTop="1" thickBot="1" x14ac:dyDescent="0.3">
      <c r="A80" s="428" t="s">
        <v>4</v>
      </c>
      <c r="B80" s="429"/>
      <c r="C80" s="429"/>
      <c r="D80" s="429"/>
      <c r="E80" s="430"/>
      <c r="F80" s="73"/>
    </row>
    <row r="81" spans="1:12" ht="15" customHeight="1" thickTop="1" x14ac:dyDescent="0.25">
      <c r="A81" s="195"/>
      <c r="E81" s="316"/>
      <c r="F81" s="139"/>
      <c r="H81" s="140"/>
      <c r="L81" s="139" t="s">
        <v>10</v>
      </c>
    </row>
    <row r="82" spans="1:12" ht="12.75" x14ac:dyDescent="0.25">
      <c r="E82" s="316"/>
      <c r="F82" s="139"/>
      <c r="H82" s="140"/>
    </row>
    <row r="83" spans="1:12" s="18" customFormat="1" ht="12.75" x14ac:dyDescent="0.25">
      <c r="A83" s="2" t="s">
        <v>12</v>
      </c>
      <c r="B83" s="75"/>
      <c r="C83" s="76"/>
      <c r="D83" s="77"/>
      <c r="E83" s="316"/>
      <c r="F83" s="79"/>
      <c r="H83" s="28"/>
    </row>
    <row r="84" spans="1:12" ht="12.75" x14ac:dyDescent="0.25">
      <c r="E84" s="316"/>
      <c r="F84" s="139"/>
      <c r="H84" s="140"/>
    </row>
    <row r="85" spans="1:12" x14ac:dyDescent="0.25">
      <c r="E85" s="316"/>
      <c r="F85" s="139"/>
    </row>
    <row r="86" spans="1:12" x14ac:dyDescent="0.25">
      <c r="E86" s="316"/>
      <c r="F86" s="139"/>
    </row>
    <row r="87" spans="1:12" x14ac:dyDescent="0.25">
      <c r="E87" s="316"/>
      <c r="F87" s="139"/>
    </row>
    <row r="88" spans="1:12" x14ac:dyDescent="0.25">
      <c r="E88" s="316"/>
      <c r="F88" s="139"/>
    </row>
    <row r="89" spans="1:12" x14ac:dyDescent="0.25">
      <c r="E89" s="316"/>
      <c r="F89" s="139"/>
    </row>
    <row r="90" spans="1:12" x14ac:dyDescent="0.25">
      <c r="E90" s="316"/>
      <c r="F90" s="139"/>
    </row>
    <row r="91" spans="1:12" x14ac:dyDescent="0.25">
      <c r="E91" s="316"/>
      <c r="F91" s="139"/>
    </row>
    <row r="92" spans="1:12" x14ac:dyDescent="0.25">
      <c r="E92" s="316"/>
      <c r="F92" s="139"/>
    </row>
    <row r="93" spans="1:12" x14ac:dyDescent="0.25">
      <c r="E93" s="316"/>
      <c r="F93" s="139"/>
    </row>
    <row r="94" spans="1:12" x14ac:dyDescent="0.25">
      <c r="E94" s="316"/>
      <c r="F94" s="139"/>
    </row>
    <row r="95" spans="1:12" x14ac:dyDescent="0.25">
      <c r="E95" s="316"/>
      <c r="F95" s="139"/>
    </row>
    <row r="96" spans="1:12" x14ac:dyDescent="0.25">
      <c r="E96" s="316"/>
      <c r="F96" s="139"/>
    </row>
    <row r="97" spans="5:6" x14ac:dyDescent="0.25">
      <c r="E97" s="316"/>
      <c r="F97" s="139"/>
    </row>
    <row r="98" spans="5:6" x14ac:dyDescent="0.25">
      <c r="E98" s="316"/>
      <c r="F98" s="139"/>
    </row>
    <row r="99" spans="5:6" x14ac:dyDescent="0.25">
      <c r="E99" s="316"/>
      <c r="F99" s="139"/>
    </row>
    <row r="100" spans="5:6" x14ac:dyDescent="0.25">
      <c r="E100" s="316"/>
      <c r="F100" s="139"/>
    </row>
    <row r="101" spans="5:6" x14ac:dyDescent="0.25">
      <c r="E101" s="316"/>
      <c r="F101" s="139"/>
    </row>
    <row r="102" spans="5:6" x14ac:dyDescent="0.25">
      <c r="E102" s="316"/>
      <c r="F102" s="139"/>
    </row>
    <row r="103" spans="5:6" x14ac:dyDescent="0.25">
      <c r="E103" s="316"/>
      <c r="F103" s="139"/>
    </row>
    <row r="104" spans="5:6" x14ac:dyDescent="0.25">
      <c r="E104" s="316"/>
      <c r="F104" s="139"/>
    </row>
    <row r="105" spans="5:6" x14ac:dyDescent="0.25">
      <c r="E105" s="316"/>
      <c r="F105" s="139"/>
    </row>
    <row r="106" spans="5:6" x14ac:dyDescent="0.25">
      <c r="E106" s="316"/>
      <c r="F106" s="139"/>
    </row>
    <row r="107" spans="5:6" x14ac:dyDescent="0.25">
      <c r="E107" s="316"/>
      <c r="F107" s="139"/>
    </row>
    <row r="108" spans="5:6" x14ac:dyDescent="0.25">
      <c r="E108" s="316"/>
      <c r="F108" s="139"/>
    </row>
    <row r="109" spans="5:6" x14ac:dyDescent="0.25">
      <c r="E109" s="316"/>
      <c r="F109" s="139"/>
    </row>
    <row r="110" spans="5:6" x14ac:dyDescent="0.25">
      <c r="E110" s="316"/>
      <c r="F110" s="139"/>
    </row>
    <row r="111" spans="5:6" x14ac:dyDescent="0.25">
      <c r="E111" s="316"/>
      <c r="F111" s="139"/>
    </row>
    <row r="112" spans="5:6" x14ac:dyDescent="0.25">
      <c r="E112" s="316"/>
      <c r="F112" s="139"/>
    </row>
    <row r="113" spans="6:6" x14ac:dyDescent="0.25">
      <c r="F113" s="362"/>
    </row>
    <row r="114" spans="6:6" x14ac:dyDescent="0.25">
      <c r="F114" s="362"/>
    </row>
    <row r="115" spans="6:6" x14ac:dyDescent="0.25">
      <c r="F115" s="362"/>
    </row>
    <row r="116" spans="6:6" x14ac:dyDescent="0.25">
      <c r="F116" s="362"/>
    </row>
    <row r="117" spans="6:6" x14ac:dyDescent="0.25">
      <c r="F117" s="362"/>
    </row>
    <row r="118" spans="6:6" x14ac:dyDescent="0.25">
      <c r="F118" s="362"/>
    </row>
    <row r="119" spans="6:6" x14ac:dyDescent="0.25">
      <c r="F119" s="362"/>
    </row>
    <row r="120" spans="6:6" x14ac:dyDescent="0.25">
      <c r="F120" s="362"/>
    </row>
    <row r="121" spans="6:6" x14ac:dyDescent="0.25">
      <c r="F121" s="362"/>
    </row>
    <row r="122" spans="6:6" x14ac:dyDescent="0.25">
      <c r="F122" s="362"/>
    </row>
    <row r="123" spans="6:6" x14ac:dyDescent="0.25">
      <c r="F123" s="362"/>
    </row>
    <row r="124" spans="6:6" x14ac:dyDescent="0.25">
      <c r="F124" s="362"/>
    </row>
    <row r="125" spans="6:6" x14ac:dyDescent="0.25">
      <c r="F125" s="362"/>
    </row>
    <row r="126" spans="6:6" x14ac:dyDescent="0.25">
      <c r="F126" s="362"/>
    </row>
    <row r="127" spans="6:6" x14ac:dyDescent="0.25">
      <c r="F127" s="362"/>
    </row>
    <row r="128" spans="6:6" x14ac:dyDescent="0.25">
      <c r="F128" s="362"/>
    </row>
    <row r="129" spans="6:6" x14ac:dyDescent="0.25">
      <c r="F129" s="362"/>
    </row>
    <row r="130" spans="6:6" x14ac:dyDescent="0.25">
      <c r="F130" s="362"/>
    </row>
    <row r="131" spans="6:6" x14ac:dyDescent="0.25">
      <c r="F131" s="362"/>
    </row>
    <row r="132" spans="6:6" x14ac:dyDescent="0.25">
      <c r="F132" s="362"/>
    </row>
    <row r="133" spans="6:6" x14ac:dyDescent="0.25">
      <c r="F133" s="362"/>
    </row>
    <row r="134" spans="6:6" x14ac:dyDescent="0.25">
      <c r="F134" s="362"/>
    </row>
    <row r="135" spans="6:6" x14ac:dyDescent="0.25">
      <c r="F135" s="362"/>
    </row>
    <row r="136" spans="6:6" x14ac:dyDescent="0.25">
      <c r="F136" s="362"/>
    </row>
    <row r="137" spans="6:6" x14ac:dyDescent="0.25">
      <c r="F137" s="362"/>
    </row>
    <row r="138" spans="6:6" x14ac:dyDescent="0.25">
      <c r="F138" s="362"/>
    </row>
    <row r="139" spans="6:6" x14ac:dyDescent="0.25">
      <c r="F139" s="362"/>
    </row>
    <row r="140" spans="6:6" x14ac:dyDescent="0.25">
      <c r="F140" s="362"/>
    </row>
    <row r="141" spans="6:6" x14ac:dyDescent="0.25">
      <c r="F141" s="362"/>
    </row>
    <row r="142" spans="6:6" x14ac:dyDescent="0.25">
      <c r="F142" s="362"/>
    </row>
    <row r="143" spans="6:6" x14ac:dyDescent="0.25">
      <c r="F143" s="362"/>
    </row>
    <row r="144" spans="6:6" x14ac:dyDescent="0.25">
      <c r="F144" s="362"/>
    </row>
    <row r="145" spans="6:6" x14ac:dyDescent="0.25">
      <c r="F145" s="362"/>
    </row>
    <row r="146" spans="6:6" x14ac:dyDescent="0.25">
      <c r="F146" s="362"/>
    </row>
    <row r="147" spans="6:6" x14ac:dyDescent="0.25">
      <c r="F147" s="362"/>
    </row>
    <row r="148" spans="6:6" x14ac:dyDescent="0.25">
      <c r="F148" s="362"/>
    </row>
    <row r="149" spans="6:6" x14ac:dyDescent="0.25">
      <c r="F149" s="362"/>
    </row>
    <row r="150" spans="6:6" x14ac:dyDescent="0.25">
      <c r="F150" s="362"/>
    </row>
    <row r="151" spans="6:6" x14ac:dyDescent="0.25">
      <c r="F151" s="362"/>
    </row>
    <row r="152" spans="6:6" x14ac:dyDescent="0.25">
      <c r="F152" s="362"/>
    </row>
    <row r="153" spans="6:6" x14ac:dyDescent="0.25">
      <c r="F153" s="362"/>
    </row>
    <row r="154" spans="6:6" x14ac:dyDescent="0.25">
      <c r="F154" s="362"/>
    </row>
    <row r="155" spans="6:6" x14ac:dyDescent="0.25">
      <c r="F155" s="362"/>
    </row>
    <row r="156" spans="6:6" x14ac:dyDescent="0.25">
      <c r="F156" s="362"/>
    </row>
    <row r="157" spans="6:6" x14ac:dyDescent="0.25">
      <c r="F157" s="362"/>
    </row>
    <row r="158" spans="6:6" x14ac:dyDescent="0.25">
      <c r="F158" s="362"/>
    </row>
    <row r="159" spans="6:6" x14ac:dyDescent="0.25">
      <c r="F159" s="362"/>
    </row>
    <row r="160" spans="6:6" x14ac:dyDescent="0.25">
      <c r="F160" s="362"/>
    </row>
    <row r="161" spans="6:6" x14ac:dyDescent="0.25">
      <c r="F161" s="362"/>
    </row>
    <row r="162" spans="6:6" x14ac:dyDescent="0.25">
      <c r="F162" s="362"/>
    </row>
    <row r="163" spans="6:6" x14ac:dyDescent="0.25">
      <c r="F163" s="362"/>
    </row>
    <row r="164" spans="6:6" x14ac:dyDescent="0.25">
      <c r="F164" s="362"/>
    </row>
    <row r="165" spans="6:6" x14ac:dyDescent="0.25">
      <c r="F165" s="362"/>
    </row>
    <row r="166" spans="6:6" x14ac:dyDescent="0.25">
      <c r="F166" s="362"/>
    </row>
    <row r="167" spans="6:6" x14ac:dyDescent="0.25">
      <c r="F167" s="362"/>
    </row>
    <row r="168" spans="6:6" x14ac:dyDescent="0.25">
      <c r="F168" s="362"/>
    </row>
    <row r="169" spans="6:6" x14ac:dyDescent="0.25">
      <c r="F169" s="362"/>
    </row>
    <row r="170" spans="6:6" x14ac:dyDescent="0.25">
      <c r="F170" s="362"/>
    </row>
    <row r="171" spans="6:6" x14ac:dyDescent="0.25">
      <c r="F171" s="362"/>
    </row>
    <row r="172" spans="6:6" x14ac:dyDescent="0.25">
      <c r="F172" s="362"/>
    </row>
    <row r="173" spans="6:6" x14ac:dyDescent="0.25">
      <c r="F173" s="362"/>
    </row>
    <row r="174" spans="6:6" x14ac:dyDescent="0.25">
      <c r="F174" s="362"/>
    </row>
    <row r="175" spans="6:6" x14ac:dyDescent="0.25">
      <c r="F175" s="362"/>
    </row>
    <row r="176" spans="6:6" x14ac:dyDescent="0.25">
      <c r="F176" s="362"/>
    </row>
    <row r="177" spans="6:6" x14ac:dyDescent="0.25">
      <c r="F177" s="362"/>
    </row>
    <row r="178" spans="6:6" x14ac:dyDescent="0.25">
      <c r="F178" s="362"/>
    </row>
    <row r="179" spans="6:6" x14ac:dyDescent="0.25">
      <c r="F179" s="362"/>
    </row>
    <row r="180" spans="6:6" x14ac:dyDescent="0.25">
      <c r="F180" s="362"/>
    </row>
    <row r="181" spans="6:6" x14ac:dyDescent="0.25">
      <c r="F181" s="362"/>
    </row>
    <row r="182" spans="6:6" x14ac:dyDescent="0.25">
      <c r="F182" s="362"/>
    </row>
    <row r="183" spans="6:6" x14ac:dyDescent="0.25">
      <c r="F183" s="362"/>
    </row>
    <row r="184" spans="6:6" x14ac:dyDescent="0.25">
      <c r="F184" s="362"/>
    </row>
    <row r="185" spans="6:6" x14ac:dyDescent="0.25">
      <c r="F185" s="362"/>
    </row>
    <row r="186" spans="6:6" x14ac:dyDescent="0.25">
      <c r="F186" s="362"/>
    </row>
    <row r="187" spans="6:6" x14ac:dyDescent="0.25">
      <c r="F187" s="362"/>
    </row>
    <row r="188" spans="6:6" x14ac:dyDescent="0.25">
      <c r="F188" s="362"/>
    </row>
    <row r="189" spans="6:6" x14ac:dyDescent="0.25">
      <c r="F189" s="362"/>
    </row>
    <row r="190" spans="6:6" x14ac:dyDescent="0.25">
      <c r="F190" s="362"/>
    </row>
    <row r="191" spans="6:6" x14ac:dyDescent="0.25">
      <c r="F191" s="362"/>
    </row>
    <row r="192" spans="6:6" x14ac:dyDescent="0.25">
      <c r="F192" s="362"/>
    </row>
    <row r="193" spans="6:6" x14ac:dyDescent="0.25">
      <c r="F193" s="362"/>
    </row>
    <row r="194" spans="6:6" x14ac:dyDescent="0.25">
      <c r="F194" s="362"/>
    </row>
    <row r="195" spans="6:6" x14ac:dyDescent="0.25">
      <c r="F195" s="362"/>
    </row>
    <row r="196" spans="6:6" x14ac:dyDescent="0.25">
      <c r="F196" s="362"/>
    </row>
    <row r="197" spans="6:6" x14ac:dyDescent="0.25">
      <c r="F197" s="362"/>
    </row>
    <row r="198" spans="6:6" x14ac:dyDescent="0.25">
      <c r="F198" s="362"/>
    </row>
    <row r="199" spans="6:6" x14ac:dyDescent="0.25">
      <c r="F199" s="362"/>
    </row>
    <row r="200" spans="6:6" x14ac:dyDescent="0.25">
      <c r="F200" s="362"/>
    </row>
    <row r="201" spans="6:6" x14ac:dyDescent="0.25">
      <c r="F201" s="362"/>
    </row>
    <row r="202" spans="6:6" x14ac:dyDescent="0.25">
      <c r="F202" s="362"/>
    </row>
    <row r="203" spans="6:6" x14ac:dyDescent="0.25">
      <c r="F203" s="362"/>
    </row>
    <row r="204" spans="6:6" x14ac:dyDescent="0.25">
      <c r="F204" s="362"/>
    </row>
    <row r="205" spans="6:6" x14ac:dyDescent="0.25">
      <c r="F205" s="362"/>
    </row>
    <row r="206" spans="6:6" x14ac:dyDescent="0.25">
      <c r="F206" s="362"/>
    </row>
    <row r="207" spans="6:6" x14ac:dyDescent="0.25">
      <c r="F207" s="362"/>
    </row>
    <row r="208" spans="6:6" x14ac:dyDescent="0.25">
      <c r="F208" s="362"/>
    </row>
    <row r="209" spans="6:6" x14ac:dyDescent="0.25">
      <c r="F209" s="362"/>
    </row>
    <row r="210" spans="6:6" x14ac:dyDescent="0.25">
      <c r="F210" s="362"/>
    </row>
    <row r="211" spans="6:6" x14ac:dyDescent="0.25">
      <c r="F211" s="362"/>
    </row>
    <row r="212" spans="6:6" x14ac:dyDescent="0.25">
      <c r="F212" s="362"/>
    </row>
    <row r="213" spans="6:6" x14ac:dyDescent="0.25">
      <c r="F213" s="362"/>
    </row>
    <row r="214" spans="6:6" x14ac:dyDescent="0.25">
      <c r="F214" s="362"/>
    </row>
    <row r="215" spans="6:6" x14ac:dyDescent="0.25">
      <c r="F215" s="362"/>
    </row>
    <row r="216" spans="6:6" x14ac:dyDescent="0.25">
      <c r="F216" s="362"/>
    </row>
    <row r="217" spans="6:6" x14ac:dyDescent="0.25">
      <c r="F217" s="362"/>
    </row>
    <row r="218" spans="6:6" x14ac:dyDescent="0.25">
      <c r="F218" s="362"/>
    </row>
    <row r="219" spans="6:6" x14ac:dyDescent="0.25">
      <c r="F219" s="362"/>
    </row>
    <row r="220" spans="6:6" x14ac:dyDescent="0.25">
      <c r="F220" s="362"/>
    </row>
    <row r="221" spans="6:6" x14ac:dyDescent="0.25">
      <c r="F221" s="362"/>
    </row>
    <row r="222" spans="6:6" x14ac:dyDescent="0.25">
      <c r="F222" s="362"/>
    </row>
    <row r="223" spans="6:6" x14ac:dyDescent="0.25">
      <c r="F223" s="362"/>
    </row>
    <row r="224" spans="6:6" x14ac:dyDescent="0.25">
      <c r="F224" s="362"/>
    </row>
    <row r="225" spans="6:6" x14ac:dyDescent="0.25">
      <c r="F225" s="362"/>
    </row>
    <row r="226" spans="6:6" x14ac:dyDescent="0.25">
      <c r="F226" s="362"/>
    </row>
    <row r="227" spans="6:6" x14ac:dyDescent="0.25">
      <c r="F227" s="362"/>
    </row>
    <row r="228" spans="6:6" x14ac:dyDescent="0.25">
      <c r="F228" s="362"/>
    </row>
    <row r="229" spans="6:6" x14ac:dyDescent="0.25">
      <c r="F229" s="362"/>
    </row>
    <row r="230" spans="6:6" x14ac:dyDescent="0.25">
      <c r="F230" s="362"/>
    </row>
    <row r="231" spans="6:6" x14ac:dyDescent="0.25">
      <c r="F231" s="362"/>
    </row>
    <row r="232" spans="6:6" x14ac:dyDescent="0.25">
      <c r="F232" s="362"/>
    </row>
    <row r="233" spans="6:6" x14ac:dyDescent="0.25">
      <c r="F233" s="362"/>
    </row>
    <row r="234" spans="6:6" x14ac:dyDescent="0.25">
      <c r="F234" s="362"/>
    </row>
    <row r="235" spans="6:6" x14ac:dyDescent="0.25">
      <c r="F235" s="362"/>
    </row>
    <row r="236" spans="6:6" x14ac:dyDescent="0.25">
      <c r="F236" s="362"/>
    </row>
    <row r="237" spans="6:6" x14ac:dyDescent="0.25">
      <c r="F237" s="362"/>
    </row>
    <row r="238" spans="6:6" x14ac:dyDescent="0.25">
      <c r="F238" s="362"/>
    </row>
    <row r="239" spans="6:6" x14ac:dyDescent="0.25">
      <c r="F239" s="362"/>
    </row>
    <row r="240" spans="6:6" x14ac:dyDescent="0.25">
      <c r="F240" s="362"/>
    </row>
    <row r="241" spans="6:6" x14ac:dyDescent="0.25">
      <c r="F241" s="362"/>
    </row>
    <row r="242" spans="6:6" x14ac:dyDescent="0.25">
      <c r="F242" s="362"/>
    </row>
    <row r="243" spans="6:6" x14ac:dyDescent="0.25">
      <c r="F243" s="362"/>
    </row>
    <row r="244" spans="6:6" x14ac:dyDescent="0.25">
      <c r="F244" s="362"/>
    </row>
    <row r="245" spans="6:6" x14ac:dyDescent="0.25">
      <c r="F245" s="362"/>
    </row>
    <row r="246" spans="6:6" x14ac:dyDescent="0.25">
      <c r="F246" s="362"/>
    </row>
    <row r="247" spans="6:6" x14ac:dyDescent="0.25">
      <c r="F247" s="362"/>
    </row>
    <row r="248" spans="6:6" x14ac:dyDescent="0.25">
      <c r="F248" s="362"/>
    </row>
    <row r="249" spans="6:6" x14ac:dyDescent="0.25">
      <c r="F249" s="362"/>
    </row>
    <row r="250" spans="6:6" x14ac:dyDescent="0.25">
      <c r="F250" s="362"/>
    </row>
    <row r="251" spans="6:6" x14ac:dyDescent="0.25">
      <c r="F251" s="362"/>
    </row>
    <row r="252" spans="6:6" x14ac:dyDescent="0.25">
      <c r="F252" s="362"/>
    </row>
    <row r="253" spans="6:6" x14ac:dyDescent="0.25">
      <c r="F253" s="362"/>
    </row>
    <row r="254" spans="6:6" x14ac:dyDescent="0.25">
      <c r="F254" s="362"/>
    </row>
    <row r="255" spans="6:6" x14ac:dyDescent="0.25">
      <c r="F255" s="362"/>
    </row>
    <row r="256" spans="6:6" x14ac:dyDescent="0.25">
      <c r="F256" s="362"/>
    </row>
    <row r="257" spans="6:6" x14ac:dyDescent="0.25">
      <c r="F257" s="362"/>
    </row>
    <row r="258" spans="6:6" x14ac:dyDescent="0.25">
      <c r="F258" s="362"/>
    </row>
    <row r="259" spans="6:6" x14ac:dyDescent="0.25">
      <c r="F259" s="362"/>
    </row>
    <row r="260" spans="6:6" x14ac:dyDescent="0.25">
      <c r="F260" s="362"/>
    </row>
    <row r="261" spans="6:6" x14ac:dyDescent="0.25">
      <c r="F261" s="362"/>
    </row>
    <row r="262" spans="6:6" x14ac:dyDescent="0.25">
      <c r="F262" s="362"/>
    </row>
    <row r="263" spans="6:6" x14ac:dyDescent="0.25">
      <c r="F263" s="362"/>
    </row>
    <row r="264" spans="6:6" x14ac:dyDescent="0.25">
      <c r="F264" s="362"/>
    </row>
    <row r="265" spans="6:6" x14ac:dyDescent="0.25">
      <c r="F265" s="362"/>
    </row>
    <row r="266" spans="6:6" x14ac:dyDescent="0.25">
      <c r="F266" s="362"/>
    </row>
    <row r="267" spans="6:6" x14ac:dyDescent="0.25">
      <c r="F267" s="362"/>
    </row>
    <row r="268" spans="6:6" x14ac:dyDescent="0.25">
      <c r="F268" s="362"/>
    </row>
    <row r="269" spans="6:6" x14ac:dyDescent="0.25">
      <c r="F269" s="362"/>
    </row>
    <row r="270" spans="6:6" x14ac:dyDescent="0.25">
      <c r="F270" s="362"/>
    </row>
    <row r="271" spans="6:6" x14ac:dyDescent="0.25">
      <c r="F271" s="362"/>
    </row>
    <row r="272" spans="6:6" x14ac:dyDescent="0.25">
      <c r="F272" s="362"/>
    </row>
    <row r="273" spans="6:6" x14ac:dyDescent="0.25">
      <c r="F273" s="362"/>
    </row>
    <row r="274" spans="6:6" x14ac:dyDescent="0.25">
      <c r="F274" s="362"/>
    </row>
    <row r="275" spans="6:6" x14ac:dyDescent="0.25">
      <c r="F275" s="362"/>
    </row>
    <row r="276" spans="6:6" x14ac:dyDescent="0.25">
      <c r="F276" s="362"/>
    </row>
    <row r="277" spans="6:6" x14ac:dyDescent="0.25">
      <c r="F277" s="362"/>
    </row>
    <row r="278" spans="6:6" x14ac:dyDescent="0.25">
      <c r="F278" s="362"/>
    </row>
    <row r="279" spans="6:6" x14ac:dyDescent="0.25">
      <c r="F279" s="362"/>
    </row>
    <row r="280" spans="6:6" x14ac:dyDescent="0.25">
      <c r="F280" s="362"/>
    </row>
    <row r="281" spans="6:6" x14ac:dyDescent="0.25">
      <c r="F281" s="362"/>
    </row>
    <row r="282" spans="6:6" x14ac:dyDescent="0.25">
      <c r="F282" s="362"/>
    </row>
    <row r="283" spans="6:6" x14ac:dyDescent="0.25">
      <c r="F283" s="362"/>
    </row>
    <row r="284" spans="6:6" x14ac:dyDescent="0.25">
      <c r="F284" s="362"/>
    </row>
    <row r="285" spans="6:6" x14ac:dyDescent="0.25">
      <c r="F285" s="362"/>
    </row>
    <row r="286" spans="6:6" x14ac:dyDescent="0.25">
      <c r="F286" s="362"/>
    </row>
    <row r="287" spans="6:6" x14ac:dyDescent="0.25">
      <c r="F287" s="362"/>
    </row>
    <row r="288" spans="6:6" x14ac:dyDescent="0.25">
      <c r="F288" s="362"/>
    </row>
    <row r="289" spans="6:6" x14ac:dyDescent="0.25">
      <c r="F289" s="362"/>
    </row>
    <row r="290" spans="6:6" x14ac:dyDescent="0.25">
      <c r="F290" s="362"/>
    </row>
    <row r="291" spans="6:6" x14ac:dyDescent="0.25">
      <c r="F291" s="362"/>
    </row>
    <row r="292" spans="6:6" x14ac:dyDescent="0.25">
      <c r="F292" s="362"/>
    </row>
    <row r="293" spans="6:6" x14ac:dyDescent="0.25">
      <c r="F293" s="362"/>
    </row>
    <row r="294" spans="6:6" x14ac:dyDescent="0.25">
      <c r="F294" s="362"/>
    </row>
    <row r="295" spans="6:6" x14ac:dyDescent="0.25">
      <c r="F295" s="362"/>
    </row>
    <row r="296" spans="6:6" x14ac:dyDescent="0.25">
      <c r="F296" s="362"/>
    </row>
    <row r="297" spans="6:6" x14ac:dyDescent="0.25">
      <c r="F297" s="362"/>
    </row>
    <row r="298" spans="6:6" x14ac:dyDescent="0.25">
      <c r="F298" s="362"/>
    </row>
    <row r="299" spans="6:6" x14ac:dyDescent="0.25">
      <c r="F299" s="362"/>
    </row>
    <row r="300" spans="6:6" x14ac:dyDescent="0.25">
      <c r="F300" s="362"/>
    </row>
    <row r="301" spans="6:6" x14ac:dyDescent="0.25">
      <c r="F301" s="362"/>
    </row>
    <row r="302" spans="6:6" x14ac:dyDescent="0.25">
      <c r="F302" s="362"/>
    </row>
    <row r="303" spans="6:6" x14ac:dyDescent="0.25">
      <c r="F303" s="362"/>
    </row>
    <row r="304" spans="6:6" x14ac:dyDescent="0.25">
      <c r="F304" s="362"/>
    </row>
    <row r="305" spans="6:6" x14ac:dyDescent="0.25">
      <c r="F305" s="362"/>
    </row>
    <row r="306" spans="6:6" x14ac:dyDescent="0.25">
      <c r="F306" s="362"/>
    </row>
  </sheetData>
  <mergeCells count="12">
    <mergeCell ref="A80:E80"/>
    <mergeCell ref="A1:F1"/>
    <mergeCell ref="A2:F2"/>
    <mergeCell ref="A3:F3"/>
    <mergeCell ref="A4:F4"/>
    <mergeCell ref="E8:F8"/>
    <mergeCell ref="E9:F9"/>
    <mergeCell ref="C34:E34"/>
    <mergeCell ref="B36:B40"/>
    <mergeCell ref="C66:E66"/>
    <mergeCell ref="C72:E72"/>
    <mergeCell ref="C78:E78"/>
  </mergeCells>
  <conditionalFormatting sqref="E10 E12:E13">
    <cfRule type="cellIs" dxfId="10" priority="1" operator="equal">
      <formula>0</formula>
    </cfRule>
  </conditionalFormatting>
  <conditionalFormatting sqref="E44:E46">
    <cfRule type="cellIs" dxfId="9" priority="2" operator="equal">
      <formula>0</formula>
    </cfRule>
  </conditionalFormatting>
  <conditionalFormatting sqref="E50:E51 E55 E59:E60 E63:E64">
    <cfRule type="cellIs" dxfId="8" priority="3" operator="equal">
      <formula>0</formula>
    </cfRule>
  </conditionalFormatting>
  <conditionalFormatting sqref="E70">
    <cfRule type="cellIs" dxfId="7" priority="4" operator="equal">
      <formula>0</formula>
    </cfRule>
  </conditionalFormatting>
  <conditionalFormatting sqref="E75:E76">
    <cfRule type="cellIs" dxfId="6" priority="5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5" fitToHeight="0" orientation="portrait" r:id="rId1"/>
  <headerFooter>
    <oddFooter>&amp;L&amp;"Arial,Normal"&amp;5DPGF - LOT 05: CF-Cf-ALARME INCENDIE-SECURITE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7" max="5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4F267-4E5C-48EE-B80B-D8E72F185F9C}">
  <sheetPr>
    <pageSetUpPr fitToPage="1"/>
  </sheetPr>
  <dimension ref="A1:L362"/>
  <sheetViews>
    <sheetView zoomScaleNormal="100" zoomScaleSheetLayoutView="100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3.28515625" style="317" customWidth="1"/>
    <col min="6" max="6" width="17.7109375" style="363" customWidth="1"/>
    <col min="7" max="7" width="3.7109375" style="139" customWidth="1"/>
    <col min="8" max="216" width="11.42578125" style="139"/>
    <col min="217" max="217" width="10.7109375" style="139" customWidth="1"/>
    <col min="218" max="218" width="50.7109375" style="139" customWidth="1"/>
    <col min="219" max="219" width="5.7109375" style="139" customWidth="1"/>
    <col min="220" max="220" width="8.7109375" style="139" customWidth="1"/>
    <col min="221" max="221" width="10.7109375" style="139" customWidth="1"/>
    <col min="222" max="222" width="13.7109375" style="139" customWidth="1"/>
    <col min="223" max="223" width="3.7109375" style="139" customWidth="1"/>
    <col min="224" max="472" width="11.42578125" style="139"/>
    <col min="473" max="473" width="10.7109375" style="139" customWidth="1"/>
    <col min="474" max="474" width="50.7109375" style="139" customWidth="1"/>
    <col min="475" max="475" width="5.7109375" style="139" customWidth="1"/>
    <col min="476" max="476" width="8.7109375" style="139" customWidth="1"/>
    <col min="477" max="477" width="10.7109375" style="139" customWidth="1"/>
    <col min="478" max="478" width="13.7109375" style="139" customWidth="1"/>
    <col min="479" max="479" width="3.7109375" style="139" customWidth="1"/>
    <col min="480" max="728" width="11.42578125" style="139"/>
    <col min="729" max="729" width="10.7109375" style="139" customWidth="1"/>
    <col min="730" max="730" width="50.7109375" style="139" customWidth="1"/>
    <col min="731" max="731" width="5.7109375" style="139" customWidth="1"/>
    <col min="732" max="732" width="8.7109375" style="139" customWidth="1"/>
    <col min="733" max="733" width="10.7109375" style="139" customWidth="1"/>
    <col min="734" max="734" width="13.7109375" style="139" customWidth="1"/>
    <col min="735" max="735" width="3.7109375" style="139" customWidth="1"/>
    <col min="736" max="984" width="11.42578125" style="139"/>
    <col min="985" max="985" width="10.7109375" style="139" customWidth="1"/>
    <col min="986" max="986" width="50.7109375" style="139" customWidth="1"/>
    <col min="987" max="987" width="5.7109375" style="139" customWidth="1"/>
    <col min="988" max="988" width="8.7109375" style="139" customWidth="1"/>
    <col min="989" max="989" width="10.7109375" style="139" customWidth="1"/>
    <col min="990" max="990" width="13.7109375" style="139" customWidth="1"/>
    <col min="991" max="991" width="3.7109375" style="139" customWidth="1"/>
    <col min="992" max="1240" width="11.42578125" style="139"/>
    <col min="1241" max="1241" width="10.7109375" style="139" customWidth="1"/>
    <col min="1242" max="1242" width="50.7109375" style="139" customWidth="1"/>
    <col min="1243" max="1243" width="5.7109375" style="139" customWidth="1"/>
    <col min="1244" max="1244" width="8.7109375" style="139" customWidth="1"/>
    <col min="1245" max="1245" width="10.7109375" style="139" customWidth="1"/>
    <col min="1246" max="1246" width="13.7109375" style="139" customWidth="1"/>
    <col min="1247" max="1247" width="3.7109375" style="139" customWidth="1"/>
    <col min="1248" max="1496" width="11.42578125" style="139"/>
    <col min="1497" max="1497" width="10.7109375" style="139" customWidth="1"/>
    <col min="1498" max="1498" width="50.7109375" style="139" customWidth="1"/>
    <col min="1499" max="1499" width="5.7109375" style="139" customWidth="1"/>
    <col min="1500" max="1500" width="8.7109375" style="139" customWidth="1"/>
    <col min="1501" max="1501" width="10.7109375" style="139" customWidth="1"/>
    <col min="1502" max="1502" width="13.7109375" style="139" customWidth="1"/>
    <col min="1503" max="1503" width="3.7109375" style="139" customWidth="1"/>
    <col min="1504" max="1752" width="11.42578125" style="139"/>
    <col min="1753" max="1753" width="10.7109375" style="139" customWidth="1"/>
    <col min="1754" max="1754" width="50.7109375" style="139" customWidth="1"/>
    <col min="1755" max="1755" width="5.7109375" style="139" customWidth="1"/>
    <col min="1756" max="1756" width="8.7109375" style="139" customWidth="1"/>
    <col min="1757" max="1757" width="10.7109375" style="139" customWidth="1"/>
    <col min="1758" max="1758" width="13.7109375" style="139" customWidth="1"/>
    <col min="1759" max="1759" width="3.7109375" style="139" customWidth="1"/>
    <col min="1760" max="2008" width="11.42578125" style="139"/>
    <col min="2009" max="2009" width="10.7109375" style="139" customWidth="1"/>
    <col min="2010" max="2010" width="50.7109375" style="139" customWidth="1"/>
    <col min="2011" max="2011" width="5.7109375" style="139" customWidth="1"/>
    <col min="2012" max="2012" width="8.7109375" style="139" customWidth="1"/>
    <col min="2013" max="2013" width="10.7109375" style="139" customWidth="1"/>
    <col min="2014" max="2014" width="13.7109375" style="139" customWidth="1"/>
    <col min="2015" max="2015" width="3.7109375" style="139" customWidth="1"/>
    <col min="2016" max="2264" width="11.42578125" style="139"/>
    <col min="2265" max="2265" width="10.7109375" style="139" customWidth="1"/>
    <col min="2266" max="2266" width="50.7109375" style="139" customWidth="1"/>
    <col min="2267" max="2267" width="5.7109375" style="139" customWidth="1"/>
    <col min="2268" max="2268" width="8.7109375" style="139" customWidth="1"/>
    <col min="2269" max="2269" width="10.7109375" style="139" customWidth="1"/>
    <col min="2270" max="2270" width="13.7109375" style="139" customWidth="1"/>
    <col min="2271" max="2271" width="3.7109375" style="139" customWidth="1"/>
    <col min="2272" max="2520" width="11.42578125" style="139"/>
    <col min="2521" max="2521" width="10.7109375" style="139" customWidth="1"/>
    <col min="2522" max="2522" width="50.7109375" style="139" customWidth="1"/>
    <col min="2523" max="2523" width="5.7109375" style="139" customWidth="1"/>
    <col min="2524" max="2524" width="8.7109375" style="139" customWidth="1"/>
    <col min="2525" max="2525" width="10.7109375" style="139" customWidth="1"/>
    <col min="2526" max="2526" width="13.7109375" style="139" customWidth="1"/>
    <col min="2527" max="2527" width="3.7109375" style="139" customWidth="1"/>
    <col min="2528" max="2776" width="11.42578125" style="139"/>
    <col min="2777" max="2777" width="10.7109375" style="139" customWidth="1"/>
    <col min="2778" max="2778" width="50.7109375" style="139" customWidth="1"/>
    <col min="2779" max="2779" width="5.7109375" style="139" customWidth="1"/>
    <col min="2780" max="2780" width="8.7109375" style="139" customWidth="1"/>
    <col min="2781" max="2781" width="10.7109375" style="139" customWidth="1"/>
    <col min="2782" max="2782" width="13.7109375" style="139" customWidth="1"/>
    <col min="2783" max="2783" width="3.7109375" style="139" customWidth="1"/>
    <col min="2784" max="3032" width="11.42578125" style="139"/>
    <col min="3033" max="3033" width="10.7109375" style="139" customWidth="1"/>
    <col min="3034" max="3034" width="50.7109375" style="139" customWidth="1"/>
    <col min="3035" max="3035" width="5.7109375" style="139" customWidth="1"/>
    <col min="3036" max="3036" width="8.7109375" style="139" customWidth="1"/>
    <col min="3037" max="3037" width="10.7109375" style="139" customWidth="1"/>
    <col min="3038" max="3038" width="13.7109375" style="139" customWidth="1"/>
    <col min="3039" max="3039" width="3.7109375" style="139" customWidth="1"/>
    <col min="3040" max="3288" width="11.42578125" style="139"/>
    <col min="3289" max="3289" width="10.7109375" style="139" customWidth="1"/>
    <col min="3290" max="3290" width="50.7109375" style="139" customWidth="1"/>
    <col min="3291" max="3291" width="5.7109375" style="139" customWidth="1"/>
    <col min="3292" max="3292" width="8.7109375" style="139" customWidth="1"/>
    <col min="3293" max="3293" width="10.7109375" style="139" customWidth="1"/>
    <col min="3294" max="3294" width="13.7109375" style="139" customWidth="1"/>
    <col min="3295" max="3295" width="3.7109375" style="139" customWidth="1"/>
    <col min="3296" max="3544" width="11.42578125" style="139"/>
    <col min="3545" max="3545" width="10.7109375" style="139" customWidth="1"/>
    <col min="3546" max="3546" width="50.7109375" style="139" customWidth="1"/>
    <col min="3547" max="3547" width="5.7109375" style="139" customWidth="1"/>
    <col min="3548" max="3548" width="8.7109375" style="139" customWidth="1"/>
    <col min="3549" max="3549" width="10.7109375" style="139" customWidth="1"/>
    <col min="3550" max="3550" width="13.7109375" style="139" customWidth="1"/>
    <col min="3551" max="3551" width="3.7109375" style="139" customWidth="1"/>
    <col min="3552" max="3800" width="11.42578125" style="139"/>
    <col min="3801" max="3801" width="10.7109375" style="139" customWidth="1"/>
    <col min="3802" max="3802" width="50.7109375" style="139" customWidth="1"/>
    <col min="3803" max="3803" width="5.7109375" style="139" customWidth="1"/>
    <col min="3804" max="3804" width="8.7109375" style="139" customWidth="1"/>
    <col min="3805" max="3805" width="10.7109375" style="139" customWidth="1"/>
    <col min="3806" max="3806" width="13.7109375" style="139" customWidth="1"/>
    <col min="3807" max="3807" width="3.7109375" style="139" customWidth="1"/>
    <col min="3808" max="4056" width="11.42578125" style="139"/>
    <col min="4057" max="4057" width="10.7109375" style="139" customWidth="1"/>
    <col min="4058" max="4058" width="50.7109375" style="139" customWidth="1"/>
    <col min="4059" max="4059" width="5.7109375" style="139" customWidth="1"/>
    <col min="4060" max="4060" width="8.7109375" style="139" customWidth="1"/>
    <col min="4061" max="4061" width="10.7109375" style="139" customWidth="1"/>
    <col min="4062" max="4062" width="13.7109375" style="139" customWidth="1"/>
    <col min="4063" max="4063" width="3.7109375" style="139" customWidth="1"/>
    <col min="4064" max="4312" width="11.42578125" style="139"/>
    <col min="4313" max="4313" width="10.7109375" style="139" customWidth="1"/>
    <col min="4314" max="4314" width="50.7109375" style="139" customWidth="1"/>
    <col min="4315" max="4315" width="5.7109375" style="139" customWidth="1"/>
    <col min="4316" max="4316" width="8.7109375" style="139" customWidth="1"/>
    <col min="4317" max="4317" width="10.7109375" style="139" customWidth="1"/>
    <col min="4318" max="4318" width="13.7109375" style="139" customWidth="1"/>
    <col min="4319" max="4319" width="3.7109375" style="139" customWidth="1"/>
    <col min="4320" max="4568" width="11.42578125" style="139"/>
    <col min="4569" max="4569" width="10.7109375" style="139" customWidth="1"/>
    <col min="4570" max="4570" width="50.7109375" style="139" customWidth="1"/>
    <col min="4571" max="4571" width="5.7109375" style="139" customWidth="1"/>
    <col min="4572" max="4572" width="8.7109375" style="139" customWidth="1"/>
    <col min="4573" max="4573" width="10.7109375" style="139" customWidth="1"/>
    <col min="4574" max="4574" width="13.7109375" style="139" customWidth="1"/>
    <col min="4575" max="4575" width="3.7109375" style="139" customWidth="1"/>
    <col min="4576" max="4824" width="11.42578125" style="139"/>
    <col min="4825" max="4825" width="10.7109375" style="139" customWidth="1"/>
    <col min="4826" max="4826" width="50.7109375" style="139" customWidth="1"/>
    <col min="4827" max="4827" width="5.7109375" style="139" customWidth="1"/>
    <col min="4828" max="4828" width="8.7109375" style="139" customWidth="1"/>
    <col min="4829" max="4829" width="10.7109375" style="139" customWidth="1"/>
    <col min="4830" max="4830" width="13.7109375" style="139" customWidth="1"/>
    <col min="4831" max="4831" width="3.7109375" style="139" customWidth="1"/>
    <col min="4832" max="5080" width="11.42578125" style="139"/>
    <col min="5081" max="5081" width="10.7109375" style="139" customWidth="1"/>
    <col min="5082" max="5082" width="50.7109375" style="139" customWidth="1"/>
    <col min="5083" max="5083" width="5.7109375" style="139" customWidth="1"/>
    <col min="5084" max="5084" width="8.7109375" style="139" customWidth="1"/>
    <col min="5085" max="5085" width="10.7109375" style="139" customWidth="1"/>
    <col min="5086" max="5086" width="13.7109375" style="139" customWidth="1"/>
    <col min="5087" max="5087" width="3.7109375" style="139" customWidth="1"/>
    <col min="5088" max="5336" width="11.42578125" style="139"/>
    <col min="5337" max="5337" width="10.7109375" style="139" customWidth="1"/>
    <col min="5338" max="5338" width="50.7109375" style="139" customWidth="1"/>
    <col min="5339" max="5339" width="5.7109375" style="139" customWidth="1"/>
    <col min="5340" max="5340" width="8.7109375" style="139" customWidth="1"/>
    <col min="5341" max="5341" width="10.7109375" style="139" customWidth="1"/>
    <col min="5342" max="5342" width="13.7109375" style="139" customWidth="1"/>
    <col min="5343" max="5343" width="3.7109375" style="139" customWidth="1"/>
    <col min="5344" max="5592" width="11.42578125" style="139"/>
    <col min="5593" max="5593" width="10.7109375" style="139" customWidth="1"/>
    <col min="5594" max="5594" width="50.7109375" style="139" customWidth="1"/>
    <col min="5595" max="5595" width="5.7109375" style="139" customWidth="1"/>
    <col min="5596" max="5596" width="8.7109375" style="139" customWidth="1"/>
    <col min="5597" max="5597" width="10.7109375" style="139" customWidth="1"/>
    <col min="5598" max="5598" width="13.7109375" style="139" customWidth="1"/>
    <col min="5599" max="5599" width="3.7109375" style="139" customWidth="1"/>
    <col min="5600" max="5848" width="11.42578125" style="139"/>
    <col min="5849" max="5849" width="10.7109375" style="139" customWidth="1"/>
    <col min="5850" max="5850" width="50.7109375" style="139" customWidth="1"/>
    <col min="5851" max="5851" width="5.7109375" style="139" customWidth="1"/>
    <col min="5852" max="5852" width="8.7109375" style="139" customWidth="1"/>
    <col min="5853" max="5853" width="10.7109375" style="139" customWidth="1"/>
    <col min="5854" max="5854" width="13.7109375" style="139" customWidth="1"/>
    <col min="5855" max="5855" width="3.7109375" style="139" customWidth="1"/>
    <col min="5856" max="6104" width="11.42578125" style="139"/>
    <col min="6105" max="6105" width="10.7109375" style="139" customWidth="1"/>
    <col min="6106" max="6106" width="50.7109375" style="139" customWidth="1"/>
    <col min="6107" max="6107" width="5.7109375" style="139" customWidth="1"/>
    <col min="6108" max="6108" width="8.7109375" style="139" customWidth="1"/>
    <col min="6109" max="6109" width="10.7109375" style="139" customWidth="1"/>
    <col min="6110" max="6110" width="13.7109375" style="139" customWidth="1"/>
    <col min="6111" max="6111" width="3.7109375" style="139" customWidth="1"/>
    <col min="6112" max="6360" width="11.42578125" style="139"/>
    <col min="6361" max="6361" width="10.7109375" style="139" customWidth="1"/>
    <col min="6362" max="6362" width="50.7109375" style="139" customWidth="1"/>
    <col min="6363" max="6363" width="5.7109375" style="139" customWidth="1"/>
    <col min="6364" max="6364" width="8.7109375" style="139" customWidth="1"/>
    <col min="6365" max="6365" width="10.7109375" style="139" customWidth="1"/>
    <col min="6366" max="6366" width="13.7109375" style="139" customWidth="1"/>
    <col min="6367" max="6367" width="3.7109375" style="139" customWidth="1"/>
    <col min="6368" max="6616" width="11.42578125" style="139"/>
    <col min="6617" max="6617" width="10.7109375" style="139" customWidth="1"/>
    <col min="6618" max="6618" width="50.7109375" style="139" customWidth="1"/>
    <col min="6619" max="6619" width="5.7109375" style="139" customWidth="1"/>
    <col min="6620" max="6620" width="8.7109375" style="139" customWidth="1"/>
    <col min="6621" max="6621" width="10.7109375" style="139" customWidth="1"/>
    <col min="6622" max="6622" width="13.7109375" style="139" customWidth="1"/>
    <col min="6623" max="6623" width="3.7109375" style="139" customWidth="1"/>
    <col min="6624" max="6872" width="11.42578125" style="139"/>
    <col min="6873" max="6873" width="10.7109375" style="139" customWidth="1"/>
    <col min="6874" max="6874" width="50.7109375" style="139" customWidth="1"/>
    <col min="6875" max="6875" width="5.7109375" style="139" customWidth="1"/>
    <col min="6876" max="6876" width="8.7109375" style="139" customWidth="1"/>
    <col min="6877" max="6877" width="10.7109375" style="139" customWidth="1"/>
    <col min="6878" max="6878" width="13.7109375" style="139" customWidth="1"/>
    <col min="6879" max="6879" width="3.7109375" style="139" customWidth="1"/>
    <col min="6880" max="7128" width="11.42578125" style="139"/>
    <col min="7129" max="7129" width="10.7109375" style="139" customWidth="1"/>
    <col min="7130" max="7130" width="50.7109375" style="139" customWidth="1"/>
    <col min="7131" max="7131" width="5.7109375" style="139" customWidth="1"/>
    <col min="7132" max="7132" width="8.7109375" style="139" customWidth="1"/>
    <col min="7133" max="7133" width="10.7109375" style="139" customWidth="1"/>
    <col min="7134" max="7134" width="13.7109375" style="139" customWidth="1"/>
    <col min="7135" max="7135" width="3.7109375" style="139" customWidth="1"/>
    <col min="7136" max="7384" width="11.42578125" style="139"/>
    <col min="7385" max="7385" width="10.7109375" style="139" customWidth="1"/>
    <col min="7386" max="7386" width="50.7109375" style="139" customWidth="1"/>
    <col min="7387" max="7387" width="5.7109375" style="139" customWidth="1"/>
    <col min="7388" max="7388" width="8.7109375" style="139" customWidth="1"/>
    <col min="7389" max="7389" width="10.7109375" style="139" customWidth="1"/>
    <col min="7390" max="7390" width="13.7109375" style="139" customWidth="1"/>
    <col min="7391" max="7391" width="3.7109375" style="139" customWidth="1"/>
    <col min="7392" max="7640" width="11.42578125" style="139"/>
    <col min="7641" max="7641" width="10.7109375" style="139" customWidth="1"/>
    <col min="7642" max="7642" width="50.7109375" style="139" customWidth="1"/>
    <col min="7643" max="7643" width="5.7109375" style="139" customWidth="1"/>
    <col min="7644" max="7644" width="8.7109375" style="139" customWidth="1"/>
    <col min="7645" max="7645" width="10.7109375" style="139" customWidth="1"/>
    <col min="7646" max="7646" width="13.7109375" style="139" customWidth="1"/>
    <col min="7647" max="7647" width="3.7109375" style="139" customWidth="1"/>
    <col min="7648" max="7896" width="11.42578125" style="139"/>
    <col min="7897" max="7897" width="10.7109375" style="139" customWidth="1"/>
    <col min="7898" max="7898" width="50.7109375" style="139" customWidth="1"/>
    <col min="7899" max="7899" width="5.7109375" style="139" customWidth="1"/>
    <col min="7900" max="7900" width="8.7109375" style="139" customWidth="1"/>
    <col min="7901" max="7901" width="10.7109375" style="139" customWidth="1"/>
    <col min="7902" max="7902" width="13.7109375" style="139" customWidth="1"/>
    <col min="7903" max="7903" width="3.7109375" style="139" customWidth="1"/>
    <col min="7904" max="8152" width="11.42578125" style="139"/>
    <col min="8153" max="8153" width="10.7109375" style="139" customWidth="1"/>
    <col min="8154" max="8154" width="50.7109375" style="139" customWidth="1"/>
    <col min="8155" max="8155" width="5.7109375" style="139" customWidth="1"/>
    <col min="8156" max="8156" width="8.7109375" style="139" customWidth="1"/>
    <col min="8157" max="8157" width="10.7109375" style="139" customWidth="1"/>
    <col min="8158" max="8158" width="13.7109375" style="139" customWidth="1"/>
    <col min="8159" max="8159" width="3.7109375" style="139" customWidth="1"/>
    <col min="8160" max="8408" width="11.42578125" style="139"/>
    <col min="8409" max="8409" width="10.7109375" style="139" customWidth="1"/>
    <col min="8410" max="8410" width="50.7109375" style="139" customWidth="1"/>
    <col min="8411" max="8411" width="5.7109375" style="139" customWidth="1"/>
    <col min="8412" max="8412" width="8.7109375" style="139" customWidth="1"/>
    <col min="8413" max="8413" width="10.7109375" style="139" customWidth="1"/>
    <col min="8414" max="8414" width="13.7109375" style="139" customWidth="1"/>
    <col min="8415" max="8415" width="3.7109375" style="139" customWidth="1"/>
    <col min="8416" max="8664" width="11.42578125" style="139"/>
    <col min="8665" max="8665" width="10.7109375" style="139" customWidth="1"/>
    <col min="8666" max="8666" width="50.7109375" style="139" customWidth="1"/>
    <col min="8667" max="8667" width="5.7109375" style="139" customWidth="1"/>
    <col min="8668" max="8668" width="8.7109375" style="139" customWidth="1"/>
    <col min="8669" max="8669" width="10.7109375" style="139" customWidth="1"/>
    <col min="8670" max="8670" width="13.7109375" style="139" customWidth="1"/>
    <col min="8671" max="8671" width="3.7109375" style="139" customWidth="1"/>
    <col min="8672" max="8920" width="11.42578125" style="139"/>
    <col min="8921" max="8921" width="10.7109375" style="139" customWidth="1"/>
    <col min="8922" max="8922" width="50.7109375" style="139" customWidth="1"/>
    <col min="8923" max="8923" width="5.7109375" style="139" customWidth="1"/>
    <col min="8924" max="8924" width="8.7109375" style="139" customWidth="1"/>
    <col min="8925" max="8925" width="10.7109375" style="139" customWidth="1"/>
    <col min="8926" max="8926" width="13.7109375" style="139" customWidth="1"/>
    <col min="8927" max="8927" width="3.7109375" style="139" customWidth="1"/>
    <col min="8928" max="9176" width="11.42578125" style="139"/>
    <col min="9177" max="9177" width="10.7109375" style="139" customWidth="1"/>
    <col min="9178" max="9178" width="50.7109375" style="139" customWidth="1"/>
    <col min="9179" max="9179" width="5.7109375" style="139" customWidth="1"/>
    <col min="9180" max="9180" width="8.7109375" style="139" customWidth="1"/>
    <col min="9181" max="9181" width="10.7109375" style="139" customWidth="1"/>
    <col min="9182" max="9182" width="13.7109375" style="139" customWidth="1"/>
    <col min="9183" max="9183" width="3.7109375" style="139" customWidth="1"/>
    <col min="9184" max="9432" width="11.42578125" style="139"/>
    <col min="9433" max="9433" width="10.7109375" style="139" customWidth="1"/>
    <col min="9434" max="9434" width="50.7109375" style="139" customWidth="1"/>
    <col min="9435" max="9435" width="5.7109375" style="139" customWidth="1"/>
    <col min="9436" max="9436" width="8.7109375" style="139" customWidth="1"/>
    <col min="9437" max="9437" width="10.7109375" style="139" customWidth="1"/>
    <col min="9438" max="9438" width="13.7109375" style="139" customWidth="1"/>
    <col min="9439" max="9439" width="3.7109375" style="139" customWidth="1"/>
    <col min="9440" max="9688" width="11.42578125" style="139"/>
    <col min="9689" max="9689" width="10.7109375" style="139" customWidth="1"/>
    <col min="9690" max="9690" width="50.7109375" style="139" customWidth="1"/>
    <col min="9691" max="9691" width="5.7109375" style="139" customWidth="1"/>
    <col min="9692" max="9692" width="8.7109375" style="139" customWidth="1"/>
    <col min="9693" max="9693" width="10.7109375" style="139" customWidth="1"/>
    <col min="9694" max="9694" width="13.7109375" style="139" customWidth="1"/>
    <col min="9695" max="9695" width="3.7109375" style="139" customWidth="1"/>
    <col min="9696" max="9944" width="11.42578125" style="139"/>
    <col min="9945" max="9945" width="10.7109375" style="139" customWidth="1"/>
    <col min="9946" max="9946" width="50.7109375" style="139" customWidth="1"/>
    <col min="9947" max="9947" width="5.7109375" style="139" customWidth="1"/>
    <col min="9948" max="9948" width="8.7109375" style="139" customWidth="1"/>
    <col min="9949" max="9949" width="10.7109375" style="139" customWidth="1"/>
    <col min="9950" max="9950" width="13.7109375" style="139" customWidth="1"/>
    <col min="9951" max="9951" width="3.7109375" style="139" customWidth="1"/>
    <col min="9952" max="10200" width="11.42578125" style="139"/>
    <col min="10201" max="10201" width="10.7109375" style="139" customWidth="1"/>
    <col min="10202" max="10202" width="50.7109375" style="139" customWidth="1"/>
    <col min="10203" max="10203" width="5.7109375" style="139" customWidth="1"/>
    <col min="10204" max="10204" width="8.7109375" style="139" customWidth="1"/>
    <col min="10205" max="10205" width="10.7109375" style="139" customWidth="1"/>
    <col min="10206" max="10206" width="13.7109375" style="139" customWidth="1"/>
    <col min="10207" max="10207" width="3.7109375" style="139" customWidth="1"/>
    <col min="10208" max="10456" width="11.42578125" style="139"/>
    <col min="10457" max="10457" width="10.7109375" style="139" customWidth="1"/>
    <col min="10458" max="10458" width="50.7109375" style="139" customWidth="1"/>
    <col min="10459" max="10459" width="5.7109375" style="139" customWidth="1"/>
    <col min="10460" max="10460" width="8.7109375" style="139" customWidth="1"/>
    <col min="10461" max="10461" width="10.7109375" style="139" customWidth="1"/>
    <col min="10462" max="10462" width="13.7109375" style="139" customWidth="1"/>
    <col min="10463" max="10463" width="3.7109375" style="139" customWidth="1"/>
    <col min="10464" max="10712" width="11.42578125" style="139"/>
    <col min="10713" max="10713" width="10.7109375" style="139" customWidth="1"/>
    <col min="10714" max="10714" width="50.7109375" style="139" customWidth="1"/>
    <col min="10715" max="10715" width="5.7109375" style="139" customWidth="1"/>
    <col min="10716" max="10716" width="8.7109375" style="139" customWidth="1"/>
    <col min="10717" max="10717" width="10.7109375" style="139" customWidth="1"/>
    <col min="10718" max="10718" width="13.7109375" style="139" customWidth="1"/>
    <col min="10719" max="10719" width="3.7109375" style="139" customWidth="1"/>
    <col min="10720" max="10968" width="11.42578125" style="139"/>
    <col min="10969" max="10969" width="10.7109375" style="139" customWidth="1"/>
    <col min="10970" max="10970" width="50.7109375" style="139" customWidth="1"/>
    <col min="10971" max="10971" width="5.7109375" style="139" customWidth="1"/>
    <col min="10972" max="10972" width="8.7109375" style="139" customWidth="1"/>
    <col min="10973" max="10973" width="10.7109375" style="139" customWidth="1"/>
    <col min="10974" max="10974" width="13.7109375" style="139" customWidth="1"/>
    <col min="10975" max="10975" width="3.7109375" style="139" customWidth="1"/>
    <col min="10976" max="11224" width="11.42578125" style="139"/>
    <col min="11225" max="11225" width="10.7109375" style="139" customWidth="1"/>
    <col min="11226" max="11226" width="50.7109375" style="139" customWidth="1"/>
    <col min="11227" max="11227" width="5.7109375" style="139" customWidth="1"/>
    <col min="11228" max="11228" width="8.7109375" style="139" customWidth="1"/>
    <col min="11229" max="11229" width="10.7109375" style="139" customWidth="1"/>
    <col min="11230" max="11230" width="13.7109375" style="139" customWidth="1"/>
    <col min="11231" max="11231" width="3.7109375" style="139" customWidth="1"/>
    <col min="11232" max="11480" width="11.42578125" style="139"/>
    <col min="11481" max="11481" width="10.7109375" style="139" customWidth="1"/>
    <col min="11482" max="11482" width="50.7109375" style="139" customWidth="1"/>
    <col min="11483" max="11483" width="5.7109375" style="139" customWidth="1"/>
    <col min="11484" max="11484" width="8.7109375" style="139" customWidth="1"/>
    <col min="11485" max="11485" width="10.7109375" style="139" customWidth="1"/>
    <col min="11486" max="11486" width="13.7109375" style="139" customWidth="1"/>
    <col min="11487" max="11487" width="3.7109375" style="139" customWidth="1"/>
    <col min="11488" max="11736" width="11.42578125" style="139"/>
    <col min="11737" max="11737" width="10.7109375" style="139" customWidth="1"/>
    <col min="11738" max="11738" width="50.7109375" style="139" customWidth="1"/>
    <col min="11739" max="11739" width="5.7109375" style="139" customWidth="1"/>
    <col min="11740" max="11740" width="8.7109375" style="139" customWidth="1"/>
    <col min="11741" max="11741" width="10.7109375" style="139" customWidth="1"/>
    <col min="11742" max="11742" width="13.7109375" style="139" customWidth="1"/>
    <col min="11743" max="11743" width="3.7109375" style="139" customWidth="1"/>
    <col min="11744" max="11992" width="11.42578125" style="139"/>
    <col min="11993" max="11993" width="10.7109375" style="139" customWidth="1"/>
    <col min="11994" max="11994" width="50.7109375" style="139" customWidth="1"/>
    <col min="11995" max="11995" width="5.7109375" style="139" customWidth="1"/>
    <col min="11996" max="11996" width="8.7109375" style="139" customWidth="1"/>
    <col min="11997" max="11997" width="10.7109375" style="139" customWidth="1"/>
    <col min="11998" max="11998" width="13.7109375" style="139" customWidth="1"/>
    <col min="11999" max="11999" width="3.7109375" style="139" customWidth="1"/>
    <col min="12000" max="12248" width="11.42578125" style="139"/>
    <col min="12249" max="12249" width="10.7109375" style="139" customWidth="1"/>
    <col min="12250" max="12250" width="50.7109375" style="139" customWidth="1"/>
    <col min="12251" max="12251" width="5.7109375" style="139" customWidth="1"/>
    <col min="12252" max="12252" width="8.7109375" style="139" customWidth="1"/>
    <col min="12253" max="12253" width="10.7109375" style="139" customWidth="1"/>
    <col min="12254" max="12254" width="13.7109375" style="139" customWidth="1"/>
    <col min="12255" max="12255" width="3.7109375" style="139" customWidth="1"/>
    <col min="12256" max="12504" width="11.42578125" style="139"/>
    <col min="12505" max="12505" width="10.7109375" style="139" customWidth="1"/>
    <col min="12506" max="12506" width="50.7109375" style="139" customWidth="1"/>
    <col min="12507" max="12507" width="5.7109375" style="139" customWidth="1"/>
    <col min="12508" max="12508" width="8.7109375" style="139" customWidth="1"/>
    <col min="12509" max="12509" width="10.7109375" style="139" customWidth="1"/>
    <col min="12510" max="12510" width="13.7109375" style="139" customWidth="1"/>
    <col min="12511" max="12511" width="3.7109375" style="139" customWidth="1"/>
    <col min="12512" max="12760" width="11.42578125" style="139"/>
    <col min="12761" max="12761" width="10.7109375" style="139" customWidth="1"/>
    <col min="12762" max="12762" width="50.7109375" style="139" customWidth="1"/>
    <col min="12763" max="12763" width="5.7109375" style="139" customWidth="1"/>
    <col min="12764" max="12764" width="8.7109375" style="139" customWidth="1"/>
    <col min="12765" max="12765" width="10.7109375" style="139" customWidth="1"/>
    <col min="12766" max="12766" width="13.7109375" style="139" customWidth="1"/>
    <col min="12767" max="12767" width="3.7109375" style="139" customWidth="1"/>
    <col min="12768" max="13016" width="11.42578125" style="139"/>
    <col min="13017" max="13017" width="10.7109375" style="139" customWidth="1"/>
    <col min="13018" max="13018" width="50.7109375" style="139" customWidth="1"/>
    <col min="13019" max="13019" width="5.7109375" style="139" customWidth="1"/>
    <col min="13020" max="13020" width="8.7109375" style="139" customWidth="1"/>
    <col min="13021" max="13021" width="10.7109375" style="139" customWidth="1"/>
    <col min="13022" max="13022" width="13.7109375" style="139" customWidth="1"/>
    <col min="13023" max="13023" width="3.7109375" style="139" customWidth="1"/>
    <col min="13024" max="13272" width="11.42578125" style="139"/>
    <col min="13273" max="13273" width="10.7109375" style="139" customWidth="1"/>
    <col min="13274" max="13274" width="50.7109375" style="139" customWidth="1"/>
    <col min="13275" max="13275" width="5.7109375" style="139" customWidth="1"/>
    <col min="13276" max="13276" width="8.7109375" style="139" customWidth="1"/>
    <col min="13277" max="13277" width="10.7109375" style="139" customWidth="1"/>
    <col min="13278" max="13278" width="13.7109375" style="139" customWidth="1"/>
    <col min="13279" max="13279" width="3.7109375" style="139" customWidth="1"/>
    <col min="13280" max="13528" width="11.42578125" style="139"/>
    <col min="13529" max="13529" width="10.7109375" style="139" customWidth="1"/>
    <col min="13530" max="13530" width="50.7109375" style="139" customWidth="1"/>
    <col min="13531" max="13531" width="5.7109375" style="139" customWidth="1"/>
    <col min="13532" max="13532" width="8.7109375" style="139" customWidth="1"/>
    <col min="13533" max="13533" width="10.7109375" style="139" customWidth="1"/>
    <col min="13534" max="13534" width="13.7109375" style="139" customWidth="1"/>
    <col min="13535" max="13535" width="3.7109375" style="139" customWidth="1"/>
    <col min="13536" max="13784" width="11.42578125" style="139"/>
    <col min="13785" max="13785" width="10.7109375" style="139" customWidth="1"/>
    <col min="13786" max="13786" width="50.7109375" style="139" customWidth="1"/>
    <col min="13787" max="13787" width="5.7109375" style="139" customWidth="1"/>
    <col min="13788" max="13788" width="8.7109375" style="139" customWidth="1"/>
    <col min="13789" max="13789" width="10.7109375" style="139" customWidth="1"/>
    <col min="13790" max="13790" width="13.7109375" style="139" customWidth="1"/>
    <col min="13791" max="13791" width="3.7109375" style="139" customWidth="1"/>
    <col min="13792" max="14040" width="11.42578125" style="139"/>
    <col min="14041" max="14041" width="10.7109375" style="139" customWidth="1"/>
    <col min="14042" max="14042" width="50.7109375" style="139" customWidth="1"/>
    <col min="14043" max="14043" width="5.7109375" style="139" customWidth="1"/>
    <col min="14044" max="14044" width="8.7109375" style="139" customWidth="1"/>
    <col min="14045" max="14045" width="10.7109375" style="139" customWidth="1"/>
    <col min="14046" max="14046" width="13.7109375" style="139" customWidth="1"/>
    <col min="14047" max="14047" width="3.7109375" style="139" customWidth="1"/>
    <col min="14048" max="14296" width="11.42578125" style="139"/>
    <col min="14297" max="14297" width="10.7109375" style="139" customWidth="1"/>
    <col min="14298" max="14298" width="50.7109375" style="139" customWidth="1"/>
    <col min="14299" max="14299" width="5.7109375" style="139" customWidth="1"/>
    <col min="14300" max="14300" width="8.7109375" style="139" customWidth="1"/>
    <col min="14301" max="14301" width="10.7109375" style="139" customWidth="1"/>
    <col min="14302" max="14302" width="13.7109375" style="139" customWidth="1"/>
    <col min="14303" max="14303" width="3.7109375" style="139" customWidth="1"/>
    <col min="14304" max="14552" width="11.42578125" style="139"/>
    <col min="14553" max="14553" width="10.7109375" style="139" customWidth="1"/>
    <col min="14554" max="14554" width="50.7109375" style="139" customWidth="1"/>
    <col min="14555" max="14555" width="5.7109375" style="139" customWidth="1"/>
    <col min="14556" max="14556" width="8.7109375" style="139" customWidth="1"/>
    <col min="14557" max="14557" width="10.7109375" style="139" customWidth="1"/>
    <col min="14558" max="14558" width="13.7109375" style="139" customWidth="1"/>
    <col min="14559" max="14559" width="3.7109375" style="139" customWidth="1"/>
    <col min="14560" max="14808" width="11.42578125" style="139"/>
    <col min="14809" max="14809" width="10.7109375" style="139" customWidth="1"/>
    <col min="14810" max="14810" width="50.7109375" style="139" customWidth="1"/>
    <col min="14811" max="14811" width="5.7109375" style="139" customWidth="1"/>
    <col min="14812" max="14812" width="8.7109375" style="139" customWidth="1"/>
    <col min="14813" max="14813" width="10.7109375" style="139" customWidth="1"/>
    <col min="14814" max="14814" width="13.7109375" style="139" customWidth="1"/>
    <col min="14815" max="14815" width="3.7109375" style="139" customWidth="1"/>
    <col min="14816" max="15064" width="11.42578125" style="139"/>
    <col min="15065" max="15065" width="10.7109375" style="139" customWidth="1"/>
    <col min="15066" max="15066" width="50.7109375" style="139" customWidth="1"/>
    <col min="15067" max="15067" width="5.7109375" style="139" customWidth="1"/>
    <col min="15068" max="15068" width="8.7109375" style="139" customWidth="1"/>
    <col min="15069" max="15069" width="10.7109375" style="139" customWidth="1"/>
    <col min="15070" max="15070" width="13.7109375" style="139" customWidth="1"/>
    <col min="15071" max="15071" width="3.7109375" style="139" customWidth="1"/>
    <col min="15072" max="15320" width="11.42578125" style="139"/>
    <col min="15321" max="15321" width="10.7109375" style="139" customWidth="1"/>
    <col min="15322" max="15322" width="50.7109375" style="139" customWidth="1"/>
    <col min="15323" max="15323" width="5.7109375" style="139" customWidth="1"/>
    <col min="15324" max="15324" width="8.7109375" style="139" customWidth="1"/>
    <col min="15325" max="15325" width="10.7109375" style="139" customWidth="1"/>
    <col min="15326" max="15326" width="13.7109375" style="139" customWidth="1"/>
    <col min="15327" max="15327" width="3.7109375" style="139" customWidth="1"/>
    <col min="15328" max="15576" width="11.42578125" style="139"/>
    <col min="15577" max="15577" width="10.7109375" style="139" customWidth="1"/>
    <col min="15578" max="15578" width="50.7109375" style="139" customWidth="1"/>
    <col min="15579" max="15579" width="5.7109375" style="139" customWidth="1"/>
    <col min="15580" max="15580" width="8.7109375" style="139" customWidth="1"/>
    <col min="15581" max="15581" width="10.7109375" style="139" customWidth="1"/>
    <col min="15582" max="15582" width="13.7109375" style="139" customWidth="1"/>
    <col min="15583" max="15583" width="3.7109375" style="139" customWidth="1"/>
    <col min="15584" max="15832" width="11.42578125" style="139"/>
    <col min="15833" max="15833" width="10.7109375" style="139" customWidth="1"/>
    <col min="15834" max="15834" width="50.7109375" style="139" customWidth="1"/>
    <col min="15835" max="15835" width="5.7109375" style="139" customWidth="1"/>
    <col min="15836" max="15836" width="8.7109375" style="139" customWidth="1"/>
    <col min="15837" max="15837" width="10.7109375" style="139" customWidth="1"/>
    <col min="15838" max="15838" width="13.7109375" style="139" customWidth="1"/>
    <col min="15839" max="15839" width="3.7109375" style="139" customWidth="1"/>
    <col min="15840" max="16088" width="11.42578125" style="139"/>
    <col min="16089" max="16089" width="10.7109375" style="139" customWidth="1"/>
    <col min="16090" max="16090" width="50.7109375" style="139" customWidth="1"/>
    <col min="16091" max="16091" width="5.7109375" style="139" customWidth="1"/>
    <col min="16092" max="16092" width="8.7109375" style="139" customWidth="1"/>
    <col min="16093" max="16093" width="10.7109375" style="139" customWidth="1"/>
    <col min="16094" max="16094" width="13.7109375" style="139" customWidth="1"/>
    <col min="16095" max="16095" width="3.7109375" style="139" customWidth="1"/>
    <col min="16096" max="16384" width="11.42578125" style="139"/>
  </cols>
  <sheetData>
    <row r="1" spans="1:6" s="222" customFormat="1" ht="33.950000000000003" customHeight="1" thickTop="1" thickBot="1" x14ac:dyDescent="0.3">
      <c r="A1" s="387" t="s">
        <v>320</v>
      </c>
      <c r="B1" s="388"/>
      <c r="C1" s="388"/>
      <c r="D1" s="388"/>
      <c r="E1" s="388"/>
      <c r="F1" s="389"/>
    </row>
    <row r="2" spans="1:6" s="18" customFormat="1" ht="33.950000000000003" customHeight="1" thickTop="1" thickBot="1" x14ac:dyDescent="0.3">
      <c r="A2" s="431" t="s">
        <v>1</v>
      </c>
      <c r="B2" s="432"/>
      <c r="C2" s="432"/>
      <c r="D2" s="432"/>
      <c r="E2" s="432"/>
      <c r="F2" s="433"/>
    </row>
    <row r="3" spans="1:6" s="18" customFormat="1" ht="33.950000000000003" customHeight="1" thickTop="1" thickBot="1" x14ac:dyDescent="0.3">
      <c r="A3" s="434" t="s">
        <v>377</v>
      </c>
      <c r="B3" s="435"/>
      <c r="C3" s="435"/>
      <c r="D3" s="435"/>
      <c r="E3" s="435"/>
      <c r="F3" s="436"/>
    </row>
    <row r="4" spans="1:6" s="18" customFormat="1" ht="33.950000000000003" customHeight="1" thickTop="1" thickBot="1" x14ac:dyDescent="0.3">
      <c r="A4" s="437" t="s">
        <v>9</v>
      </c>
      <c r="B4" s="438"/>
      <c r="C4" s="438"/>
      <c r="D4" s="438"/>
      <c r="E4" s="438"/>
      <c r="F4" s="439"/>
    </row>
    <row r="5" spans="1:6" s="11" customFormat="1" ht="24.95" customHeight="1" thickTop="1" thickBot="1" x14ac:dyDescent="0.3">
      <c r="A5" s="299" t="s">
        <v>14</v>
      </c>
      <c r="B5" s="300" t="s">
        <v>15</v>
      </c>
      <c r="C5" s="300" t="s">
        <v>3</v>
      </c>
      <c r="D5" s="301" t="s">
        <v>322</v>
      </c>
      <c r="E5" s="302" t="s">
        <v>17</v>
      </c>
      <c r="F5" s="303" t="s">
        <v>323</v>
      </c>
    </row>
    <row r="6" spans="1:6" ht="15" customHeight="1" thickTop="1" x14ac:dyDescent="0.25">
      <c r="A6" s="135"/>
      <c r="B6" s="136"/>
      <c r="C6" s="23"/>
      <c r="D6" s="24"/>
      <c r="E6" s="304"/>
      <c r="F6" s="138"/>
    </row>
    <row r="7" spans="1:6" s="18" customFormat="1" ht="27" customHeight="1" x14ac:dyDescent="0.25">
      <c r="A7" s="32">
        <f>'LOT 05 CFO CFA BAT A T06'!A7</f>
        <v>5.0999999999999996</v>
      </c>
      <c r="B7" s="20" t="s">
        <v>208</v>
      </c>
      <c r="C7" s="14"/>
      <c r="D7" s="15"/>
      <c r="E7" s="304"/>
      <c r="F7" s="17"/>
    </row>
    <row r="8" spans="1:6" s="305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36">
        <v>1</v>
      </c>
      <c r="E8" s="393" t="s">
        <v>21</v>
      </c>
      <c r="F8" s="394"/>
    </row>
    <row r="9" spans="1:6" s="305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36">
        <v>1</v>
      </c>
      <c r="E9" s="393" t="s">
        <v>23</v>
      </c>
      <c r="F9" s="394"/>
    </row>
    <row r="10" spans="1:6" s="140" customFormat="1" ht="24" x14ac:dyDescent="0.25">
      <c r="A10" s="21">
        <f>+A9+0.001</f>
        <v>5.1030000000000006</v>
      </c>
      <c r="B10" s="22" t="s">
        <v>24</v>
      </c>
      <c r="C10" s="23" t="s">
        <v>25</v>
      </c>
      <c r="D10" s="24"/>
      <c r="E10" s="27"/>
      <c r="F10" s="17"/>
    </row>
    <row r="11" spans="1:6" s="140" customFormat="1" ht="12.75" x14ac:dyDescent="0.25">
      <c r="A11" s="21">
        <f>+A10+0.001</f>
        <v>5.104000000000001</v>
      </c>
      <c r="B11" s="22" t="s">
        <v>26</v>
      </c>
      <c r="C11" s="23"/>
      <c r="D11" s="24"/>
      <c r="E11" s="304"/>
      <c r="F11" s="17"/>
    </row>
    <row r="12" spans="1:6" s="140" customFormat="1" ht="24" x14ac:dyDescent="0.25">
      <c r="A12" s="60"/>
      <c r="B12" s="141" t="s">
        <v>27</v>
      </c>
      <c r="C12" s="23" t="s">
        <v>25</v>
      </c>
      <c r="D12" s="24">
        <v>1</v>
      </c>
      <c r="E12" s="27"/>
      <c r="F12" s="17"/>
    </row>
    <row r="13" spans="1:6" s="140" customFormat="1" ht="12.75" x14ac:dyDescent="0.25">
      <c r="A13" s="60"/>
      <c r="B13" s="141" t="s">
        <v>28</v>
      </c>
      <c r="C13" s="23" t="s">
        <v>25</v>
      </c>
      <c r="D13" s="24">
        <v>1</v>
      </c>
      <c r="E13" s="27"/>
      <c r="F13" s="17"/>
    </row>
    <row r="14" spans="1:6" ht="15" customHeight="1" x14ac:dyDescent="0.25">
      <c r="A14" s="87"/>
      <c r="B14" s="141"/>
      <c r="C14" s="23"/>
      <c r="D14" s="24"/>
      <c r="E14" s="304"/>
      <c r="F14" s="138"/>
    </row>
    <row r="15" spans="1:6" ht="15" customHeight="1" x14ac:dyDescent="0.25">
      <c r="A15" s="87"/>
      <c r="B15" s="34" t="s">
        <v>29</v>
      </c>
      <c r="C15" s="23"/>
      <c r="D15" s="24"/>
      <c r="E15" s="304"/>
      <c r="F15" s="138"/>
    </row>
    <row r="16" spans="1:6" ht="15" customHeight="1" x14ac:dyDescent="0.25">
      <c r="A16" s="87"/>
      <c r="B16" s="34" t="s">
        <v>30</v>
      </c>
      <c r="C16" s="23"/>
      <c r="D16" s="24"/>
      <c r="E16" s="304"/>
      <c r="F16" s="138"/>
    </row>
    <row r="17" spans="1:6" ht="15" customHeight="1" x14ac:dyDescent="0.25">
      <c r="A17" s="87"/>
      <c r="B17" s="34" t="s">
        <v>31</v>
      </c>
      <c r="C17" s="23"/>
      <c r="D17" s="24"/>
      <c r="E17" s="304"/>
      <c r="F17" s="138"/>
    </row>
    <row r="18" spans="1:6" ht="15" customHeight="1" x14ac:dyDescent="0.25">
      <c r="A18" s="87"/>
      <c r="B18" s="34" t="s">
        <v>32</v>
      </c>
      <c r="C18" s="23"/>
      <c r="D18" s="24"/>
      <c r="E18" s="304"/>
      <c r="F18" s="138"/>
    </row>
    <row r="19" spans="1:6" ht="15" customHeight="1" x14ac:dyDescent="0.25">
      <c r="A19" s="87"/>
      <c r="B19" s="34" t="s">
        <v>33</v>
      </c>
      <c r="C19" s="23"/>
      <c r="D19" s="24"/>
      <c r="E19" s="304"/>
      <c r="F19" s="138"/>
    </row>
    <row r="20" spans="1:6" ht="15" customHeight="1" x14ac:dyDescent="0.25">
      <c r="A20" s="87"/>
      <c r="B20" s="34" t="s">
        <v>34</v>
      </c>
      <c r="C20" s="23"/>
      <c r="D20" s="24"/>
      <c r="E20" s="304"/>
      <c r="F20" s="138"/>
    </row>
    <row r="21" spans="1:6" ht="15" customHeight="1" x14ac:dyDescent="0.25">
      <c r="A21" s="87"/>
      <c r="B21" s="34" t="s">
        <v>35</v>
      </c>
      <c r="C21" s="23"/>
      <c r="D21" s="24"/>
      <c r="E21" s="304"/>
      <c r="F21" s="138"/>
    </row>
    <row r="22" spans="1:6" ht="15" customHeight="1" x14ac:dyDescent="0.25">
      <c r="A22" s="87"/>
      <c r="B22" s="34" t="s">
        <v>36</v>
      </c>
      <c r="C22" s="23"/>
      <c r="D22" s="24"/>
      <c r="E22" s="304"/>
      <c r="F22" s="138"/>
    </row>
    <row r="23" spans="1:6" ht="15" customHeight="1" x14ac:dyDescent="0.25">
      <c r="A23" s="87"/>
      <c r="B23" s="34" t="s">
        <v>37</v>
      </c>
      <c r="C23" s="23"/>
      <c r="D23" s="24"/>
      <c r="E23" s="304"/>
      <c r="F23" s="138"/>
    </row>
    <row r="24" spans="1:6" ht="15" customHeight="1" x14ac:dyDescent="0.25">
      <c r="A24" s="87"/>
      <c r="B24" s="34" t="s">
        <v>38</v>
      </c>
      <c r="C24" s="23"/>
      <c r="D24" s="24"/>
      <c r="E24" s="304"/>
      <c r="F24" s="138"/>
    </row>
    <row r="25" spans="1:6" ht="15" customHeight="1" x14ac:dyDescent="0.25">
      <c r="A25" s="87"/>
      <c r="B25" s="34" t="s">
        <v>39</v>
      </c>
      <c r="C25" s="23"/>
      <c r="D25" s="24"/>
      <c r="E25" s="304"/>
      <c r="F25" s="138"/>
    </row>
    <row r="26" spans="1:6" ht="15" customHeight="1" x14ac:dyDescent="0.25">
      <c r="A26" s="87"/>
      <c r="B26" s="34" t="s">
        <v>40</v>
      </c>
      <c r="C26" s="23"/>
      <c r="D26" s="24"/>
      <c r="E26" s="304"/>
      <c r="F26" s="138"/>
    </row>
    <row r="27" spans="1:6" ht="15" customHeight="1" x14ac:dyDescent="0.25">
      <c r="A27" s="87"/>
      <c r="B27" s="34" t="s">
        <v>41</v>
      </c>
      <c r="C27" s="23"/>
      <c r="D27" s="24"/>
      <c r="E27" s="304"/>
      <c r="F27" s="138"/>
    </row>
    <row r="28" spans="1:6" ht="15" customHeight="1" x14ac:dyDescent="0.25">
      <c r="A28" s="87"/>
      <c r="B28" s="34" t="s">
        <v>42</v>
      </c>
      <c r="C28" s="23"/>
      <c r="D28" s="24"/>
      <c r="E28" s="304"/>
      <c r="F28" s="138"/>
    </row>
    <row r="29" spans="1:6" ht="15" customHeight="1" x14ac:dyDescent="0.25">
      <c r="A29" s="87"/>
      <c r="B29" s="34" t="s">
        <v>43</v>
      </c>
      <c r="C29" s="23"/>
      <c r="D29" s="24"/>
      <c r="E29" s="304"/>
      <c r="F29" s="138"/>
    </row>
    <row r="30" spans="1:6" ht="15" customHeight="1" x14ac:dyDescent="0.25">
      <c r="A30" s="87"/>
      <c r="B30" s="34" t="s">
        <v>44</v>
      </c>
      <c r="C30" s="23"/>
      <c r="D30" s="24"/>
      <c r="E30" s="304"/>
      <c r="F30" s="138"/>
    </row>
    <row r="31" spans="1:6" ht="15" customHeight="1" x14ac:dyDescent="0.25">
      <c r="A31" s="87"/>
      <c r="B31" s="34" t="s">
        <v>45</v>
      </c>
      <c r="C31" s="23"/>
      <c r="D31" s="24"/>
      <c r="E31" s="304"/>
      <c r="F31" s="138"/>
    </row>
    <row r="32" spans="1:6" ht="15" customHeight="1" x14ac:dyDescent="0.25">
      <c r="A32" s="87"/>
      <c r="B32" s="34" t="s">
        <v>46</v>
      </c>
      <c r="C32" s="23"/>
      <c r="D32" s="24"/>
      <c r="E32" s="304"/>
      <c r="F32" s="138"/>
    </row>
    <row r="33" spans="1:6" ht="15" customHeight="1" thickBot="1" x14ac:dyDescent="0.3">
      <c r="A33" s="142"/>
      <c r="B33" s="143"/>
      <c r="C33" s="144"/>
      <c r="D33" s="145"/>
      <c r="E33" s="308"/>
      <c r="F33" s="147"/>
    </row>
    <row r="34" spans="1:6" ht="26.1" customHeight="1" thickTop="1" thickBot="1" x14ac:dyDescent="0.3">
      <c r="A34" s="148"/>
      <c r="B34" s="149"/>
      <c r="C34" s="398" t="s">
        <v>19</v>
      </c>
      <c r="D34" s="399"/>
      <c r="E34" s="400"/>
      <c r="F34" s="310"/>
    </row>
    <row r="35" spans="1:6" ht="15" customHeight="1" thickTop="1" thickBot="1" x14ac:dyDescent="0.3">
      <c r="A35" s="135"/>
      <c r="B35" s="136"/>
      <c r="C35" s="151"/>
      <c r="D35" s="152"/>
      <c r="E35" s="311"/>
      <c r="F35" s="154"/>
    </row>
    <row r="36" spans="1:6" s="156" customFormat="1" ht="15.75" thickTop="1" x14ac:dyDescent="0.2">
      <c r="A36" s="155"/>
      <c r="B36" s="378" t="s">
        <v>47</v>
      </c>
      <c r="C36" s="23"/>
      <c r="D36" s="24"/>
      <c r="E36" s="304"/>
      <c r="F36" s="138"/>
    </row>
    <row r="37" spans="1:6" s="156" customFormat="1" ht="15" x14ac:dyDescent="0.2">
      <c r="A37" s="155"/>
      <c r="B37" s="379"/>
      <c r="C37" s="23"/>
      <c r="D37" s="24"/>
      <c r="E37" s="304"/>
      <c r="F37" s="138"/>
    </row>
    <row r="38" spans="1:6" s="156" customFormat="1" ht="15" x14ac:dyDescent="0.2">
      <c r="A38" s="155"/>
      <c r="B38" s="379"/>
      <c r="C38" s="23"/>
      <c r="D38" s="24"/>
      <c r="E38" s="304"/>
      <c r="F38" s="138"/>
    </row>
    <row r="39" spans="1:6" s="156" customFormat="1" ht="15" x14ac:dyDescent="0.2">
      <c r="A39" s="155"/>
      <c r="B39" s="379"/>
      <c r="C39" s="23"/>
      <c r="D39" s="24"/>
      <c r="E39" s="304"/>
      <c r="F39" s="138"/>
    </row>
    <row r="40" spans="1:6" s="156" customFormat="1" ht="15.75" thickBot="1" x14ac:dyDescent="0.25">
      <c r="A40" s="155"/>
      <c r="B40" s="380"/>
      <c r="C40" s="23"/>
      <c r="D40" s="24"/>
      <c r="E40" s="304"/>
      <c r="F40" s="138"/>
    </row>
    <row r="41" spans="1:6" s="156" customFormat="1" ht="15.75" thickTop="1" x14ac:dyDescent="0.2">
      <c r="A41" s="155"/>
      <c r="B41" s="141"/>
      <c r="C41" s="23"/>
      <c r="D41" s="24"/>
      <c r="E41" s="304"/>
      <c r="F41" s="138"/>
    </row>
    <row r="42" spans="1:6" s="28" customFormat="1" ht="27" customHeight="1" x14ac:dyDescent="0.25">
      <c r="A42" s="32">
        <f>A7+0.1</f>
        <v>5.1999999999999993</v>
      </c>
      <c r="B42" s="20" t="s">
        <v>126</v>
      </c>
      <c r="C42" s="14"/>
      <c r="D42" s="15"/>
      <c r="E42" s="304"/>
      <c r="F42" s="17"/>
    </row>
    <row r="43" spans="1:6" s="140" customFormat="1" ht="12.75" x14ac:dyDescent="0.25">
      <c r="A43" s="21">
        <f>A42+0.001</f>
        <v>5.2009999999999996</v>
      </c>
      <c r="B43" s="158" t="s">
        <v>49</v>
      </c>
      <c r="C43" s="23"/>
      <c r="D43" s="24"/>
      <c r="E43" s="304"/>
      <c r="F43" s="138"/>
    </row>
    <row r="44" spans="1:6" s="140" customFormat="1" ht="12.75" x14ac:dyDescent="0.25">
      <c r="A44" s="88"/>
      <c r="B44" s="22" t="s">
        <v>50</v>
      </c>
      <c r="C44" s="23" t="s">
        <v>25</v>
      </c>
      <c r="D44" s="24">
        <v>1</v>
      </c>
      <c r="E44" s="27"/>
      <c r="F44" s="17"/>
    </row>
    <row r="45" spans="1:6" s="140" customFormat="1" ht="12.75" x14ac:dyDescent="0.25">
      <c r="A45" s="88"/>
      <c r="B45" s="22" t="s">
        <v>51</v>
      </c>
      <c r="C45" s="23" t="s">
        <v>25</v>
      </c>
      <c r="D45" s="24">
        <v>1</v>
      </c>
      <c r="E45" s="27"/>
      <c r="F45" s="17"/>
    </row>
    <row r="46" spans="1:6" s="140" customFormat="1" ht="12.75" x14ac:dyDescent="0.25">
      <c r="A46" s="88"/>
      <c r="B46" s="22" t="s">
        <v>60</v>
      </c>
      <c r="C46" s="23" t="s">
        <v>25</v>
      </c>
      <c r="D46" s="24">
        <v>1</v>
      </c>
      <c r="E46" s="27"/>
      <c r="F46" s="17"/>
    </row>
    <row r="47" spans="1:6" s="140" customFormat="1" ht="13.5" thickBot="1" x14ac:dyDescent="0.3">
      <c r="A47" s="159"/>
      <c r="B47" s="160" t="s">
        <v>61</v>
      </c>
      <c r="C47" s="144" t="s">
        <v>25</v>
      </c>
      <c r="D47" s="145">
        <v>1</v>
      </c>
      <c r="E47" s="91"/>
      <c r="F47" s="44"/>
    </row>
    <row r="48" spans="1:6" s="140" customFormat="1" ht="13.5" thickTop="1" x14ac:dyDescent="0.25">
      <c r="A48" s="161"/>
      <c r="B48" s="162"/>
      <c r="C48" s="157"/>
      <c r="D48" s="163"/>
      <c r="E48" s="322"/>
      <c r="F48" s="93"/>
    </row>
    <row r="49" spans="1:8" s="156" customFormat="1" ht="15" customHeight="1" x14ac:dyDescent="0.25">
      <c r="A49" s="21">
        <f>A43+0.001</f>
        <v>5.202</v>
      </c>
      <c r="B49" s="158" t="s">
        <v>62</v>
      </c>
      <c r="C49" s="23"/>
      <c r="D49" s="24"/>
      <c r="E49" s="304"/>
      <c r="F49" s="17"/>
    </row>
    <row r="50" spans="1:8" s="156" customFormat="1" ht="15" x14ac:dyDescent="0.25">
      <c r="A50" s="88"/>
      <c r="B50" s="22" t="s">
        <v>63</v>
      </c>
      <c r="C50" s="23"/>
      <c r="D50" s="24"/>
      <c r="E50" s="304"/>
      <c r="F50" s="17"/>
    </row>
    <row r="51" spans="1:8" s="156" customFormat="1" ht="15" x14ac:dyDescent="0.2">
      <c r="A51" s="155"/>
      <c r="B51" s="141" t="s">
        <v>378</v>
      </c>
      <c r="C51" s="23" t="s">
        <v>356</v>
      </c>
      <c r="D51" s="24">
        <v>1</v>
      </c>
      <c r="E51" s="27"/>
      <c r="F51" s="17"/>
    </row>
    <row r="52" spans="1:8" s="156" customFormat="1" ht="15" x14ac:dyDescent="0.2">
      <c r="A52" s="155"/>
      <c r="B52" s="141"/>
      <c r="C52" s="23"/>
      <c r="D52" s="24"/>
      <c r="E52" s="304"/>
      <c r="F52" s="17"/>
    </row>
    <row r="53" spans="1:8" s="165" customFormat="1" ht="12.75" x14ac:dyDescent="0.25">
      <c r="A53" s="21">
        <f>A49+0.001</f>
        <v>5.2030000000000003</v>
      </c>
      <c r="B53" s="158" t="s">
        <v>65</v>
      </c>
      <c r="C53" s="23"/>
      <c r="D53" s="24"/>
      <c r="E53" s="304"/>
      <c r="F53" s="17"/>
    </row>
    <row r="54" spans="1:8" s="165" customFormat="1" ht="12.75" x14ac:dyDescent="0.25">
      <c r="A54" s="88"/>
      <c r="B54" s="22" t="s">
        <v>66</v>
      </c>
      <c r="C54" s="23"/>
      <c r="D54" s="24"/>
      <c r="E54" s="304"/>
      <c r="F54" s="17"/>
    </row>
    <row r="55" spans="1:8" s="165" customFormat="1" ht="12.75" x14ac:dyDescent="0.2">
      <c r="A55" s="155"/>
      <c r="B55" s="141" t="s">
        <v>67</v>
      </c>
      <c r="C55" s="23" t="s">
        <v>68</v>
      </c>
      <c r="D55" s="24">
        <v>30</v>
      </c>
      <c r="E55" s="27"/>
      <c r="F55" s="17"/>
    </row>
    <row r="56" spans="1:8" s="165" customFormat="1" ht="12.75" x14ac:dyDescent="0.25">
      <c r="A56" s="88"/>
      <c r="B56" s="22" t="s">
        <v>69</v>
      </c>
      <c r="C56" s="23"/>
      <c r="D56" s="24"/>
      <c r="E56" s="304"/>
      <c r="F56" s="17"/>
    </row>
    <row r="57" spans="1:8" s="165" customFormat="1" ht="12.75" x14ac:dyDescent="0.2">
      <c r="A57" s="155"/>
      <c r="B57" s="141" t="s">
        <v>70</v>
      </c>
      <c r="C57" s="23" t="s">
        <v>68</v>
      </c>
      <c r="D57" s="24">
        <v>10</v>
      </c>
      <c r="E57" s="27"/>
      <c r="F57" s="17"/>
    </row>
    <row r="58" spans="1:8" s="165" customFormat="1" ht="12.75" x14ac:dyDescent="0.2">
      <c r="A58" s="155"/>
      <c r="B58" s="141"/>
      <c r="C58" s="23"/>
      <c r="D58" s="24"/>
      <c r="E58" s="304"/>
      <c r="F58" s="17"/>
    </row>
    <row r="59" spans="1:8" s="156" customFormat="1" ht="15" x14ac:dyDescent="0.25">
      <c r="A59" s="88"/>
      <c r="B59" s="22" t="s">
        <v>132</v>
      </c>
      <c r="C59" s="23" t="s">
        <v>68</v>
      </c>
      <c r="D59" s="24">
        <v>6</v>
      </c>
      <c r="E59" s="27"/>
      <c r="F59" s="17"/>
      <c r="H59" s="166"/>
    </row>
    <row r="60" spans="1:8" s="156" customFormat="1" ht="15" x14ac:dyDescent="0.2">
      <c r="A60" s="168"/>
      <c r="B60" s="141"/>
      <c r="C60" s="23"/>
      <c r="D60" s="24"/>
      <c r="E60" s="304"/>
      <c r="F60" s="17"/>
      <c r="H60" s="167"/>
    </row>
    <row r="61" spans="1:8" s="156" customFormat="1" ht="15" x14ac:dyDescent="0.25">
      <c r="A61" s="21">
        <f>A53+0.001</f>
        <v>5.2040000000000006</v>
      </c>
      <c r="B61" s="158" t="s">
        <v>133</v>
      </c>
      <c r="C61" s="23"/>
      <c r="D61" s="24"/>
      <c r="E61" s="304"/>
      <c r="F61" s="17"/>
      <c r="H61" s="166"/>
    </row>
    <row r="62" spans="1:8" s="156" customFormat="1" ht="15" x14ac:dyDescent="0.25">
      <c r="A62" s="88"/>
      <c r="B62" s="22" t="s">
        <v>134</v>
      </c>
      <c r="C62" s="23"/>
      <c r="D62" s="24"/>
      <c r="E62" s="304"/>
      <c r="F62" s="17"/>
      <c r="H62" s="166"/>
    </row>
    <row r="63" spans="1:8" s="140" customFormat="1" ht="24" x14ac:dyDescent="0.25">
      <c r="A63" s="21"/>
      <c r="B63" s="141" t="s">
        <v>379</v>
      </c>
      <c r="C63" s="23" t="s">
        <v>25</v>
      </c>
      <c r="D63" s="24">
        <v>1</v>
      </c>
      <c r="E63" s="27"/>
      <c r="F63" s="17"/>
    </row>
    <row r="64" spans="1:8" s="140" customFormat="1" ht="12.75" x14ac:dyDescent="0.25">
      <c r="A64" s="169"/>
      <c r="B64" s="22"/>
      <c r="C64" s="23"/>
      <c r="D64" s="24"/>
      <c r="E64" s="304"/>
      <c r="F64" s="17"/>
    </row>
    <row r="65" spans="1:10" s="156" customFormat="1" ht="15" x14ac:dyDescent="0.25">
      <c r="A65" s="21">
        <f>A61+0.001</f>
        <v>5.205000000000001</v>
      </c>
      <c r="B65" s="158" t="s">
        <v>74</v>
      </c>
      <c r="C65" s="23"/>
      <c r="D65" s="24"/>
      <c r="E65" s="304"/>
      <c r="F65" s="17"/>
      <c r="H65" s="166"/>
    </row>
    <row r="66" spans="1:10" s="156" customFormat="1" ht="15" x14ac:dyDescent="0.25">
      <c r="A66" s="88"/>
      <c r="B66" s="22" t="s">
        <v>75</v>
      </c>
      <c r="C66" s="23"/>
      <c r="D66" s="24"/>
      <c r="E66" s="304"/>
      <c r="F66" s="17"/>
      <c r="H66" s="167"/>
    </row>
    <row r="67" spans="1:10" s="156" customFormat="1" ht="15" x14ac:dyDescent="0.25">
      <c r="A67" s="170"/>
      <c r="B67" s="141" t="s">
        <v>76</v>
      </c>
      <c r="C67" s="23" t="s">
        <v>3</v>
      </c>
      <c r="D67" s="24">
        <v>28</v>
      </c>
      <c r="E67" s="27"/>
      <c r="F67" s="17"/>
      <c r="H67" s="166"/>
    </row>
    <row r="68" spans="1:10" s="156" customFormat="1" ht="15" x14ac:dyDescent="0.25">
      <c r="A68" s="170"/>
      <c r="B68" s="141" t="s">
        <v>77</v>
      </c>
      <c r="C68" s="23" t="s">
        <v>3</v>
      </c>
      <c r="D68" s="24">
        <v>0.75</v>
      </c>
      <c r="E68" s="27"/>
      <c r="F68" s="17"/>
      <c r="H68" s="166"/>
    </row>
    <row r="69" spans="1:10" s="156" customFormat="1" ht="15" x14ac:dyDescent="0.25">
      <c r="A69" s="88"/>
      <c r="B69" s="22" t="s">
        <v>78</v>
      </c>
      <c r="C69" s="23"/>
      <c r="D69" s="24"/>
      <c r="E69" s="304"/>
      <c r="F69" s="17"/>
      <c r="H69" s="166"/>
    </row>
    <row r="70" spans="1:10" s="140" customFormat="1" ht="12.75" x14ac:dyDescent="0.25">
      <c r="A70" s="171"/>
      <c r="B70" s="141" t="s">
        <v>280</v>
      </c>
      <c r="C70" s="23" t="s">
        <v>3</v>
      </c>
      <c r="D70" s="24">
        <v>1</v>
      </c>
      <c r="E70" s="27"/>
      <c r="F70" s="17"/>
    </row>
    <row r="71" spans="1:10" s="140" customFormat="1" ht="12.75" x14ac:dyDescent="0.25">
      <c r="A71" s="171"/>
      <c r="B71" s="141" t="s">
        <v>83</v>
      </c>
      <c r="C71" s="23" t="s">
        <v>3</v>
      </c>
      <c r="D71" s="24">
        <v>2</v>
      </c>
      <c r="E71" s="27"/>
      <c r="F71" s="17"/>
    </row>
    <row r="72" spans="1:10" s="165" customFormat="1" ht="12.75" x14ac:dyDescent="0.25">
      <c r="A72" s="171"/>
      <c r="B72" s="141"/>
      <c r="C72" s="23"/>
      <c r="D72" s="24"/>
      <c r="E72" s="304"/>
      <c r="F72" s="17"/>
    </row>
    <row r="73" spans="1:10" s="165" customFormat="1" ht="12.75" x14ac:dyDescent="0.25">
      <c r="A73" s="21">
        <f>A65+0.001</f>
        <v>5.2060000000000013</v>
      </c>
      <c r="B73" s="158" t="s">
        <v>86</v>
      </c>
      <c r="C73" s="23"/>
      <c r="D73" s="24"/>
      <c r="E73" s="304"/>
      <c r="F73" s="17"/>
    </row>
    <row r="74" spans="1:10" s="165" customFormat="1" ht="12.75" x14ac:dyDescent="0.25">
      <c r="A74" s="88"/>
      <c r="B74" s="22" t="s">
        <v>87</v>
      </c>
      <c r="C74" s="23"/>
      <c r="D74" s="24"/>
      <c r="E74" s="304"/>
      <c r="F74" s="17"/>
    </row>
    <row r="75" spans="1:10" s="165" customFormat="1" ht="12.75" x14ac:dyDescent="0.25">
      <c r="A75" s="169"/>
      <c r="B75" s="141" t="s">
        <v>88</v>
      </c>
      <c r="C75" s="23" t="s">
        <v>3</v>
      </c>
      <c r="D75" s="24">
        <v>3</v>
      </c>
      <c r="E75" s="27"/>
      <c r="F75" s="17"/>
    </row>
    <row r="76" spans="1:10" s="156" customFormat="1" ht="15" x14ac:dyDescent="0.2">
      <c r="A76" s="169"/>
      <c r="B76" s="141" t="s">
        <v>89</v>
      </c>
      <c r="C76" s="23" t="s">
        <v>3</v>
      </c>
      <c r="D76" s="24">
        <v>2</v>
      </c>
      <c r="E76" s="27"/>
      <c r="F76" s="102"/>
      <c r="H76" s="166"/>
      <c r="I76" s="206"/>
      <c r="J76" s="206"/>
    </row>
    <row r="77" spans="1:10" s="165" customFormat="1" ht="12.75" x14ac:dyDescent="0.25">
      <c r="A77" s="169"/>
      <c r="B77" s="141"/>
      <c r="C77" s="23"/>
      <c r="D77" s="24"/>
      <c r="E77" s="304"/>
      <c r="F77" s="17"/>
    </row>
    <row r="78" spans="1:10" s="156" customFormat="1" ht="15" x14ac:dyDescent="0.25">
      <c r="A78" s="88"/>
      <c r="B78" s="22" t="s">
        <v>92</v>
      </c>
      <c r="C78" s="23"/>
      <c r="D78" s="24"/>
      <c r="E78" s="304"/>
      <c r="F78" s="17"/>
      <c r="H78" s="166"/>
    </row>
    <row r="79" spans="1:10" s="156" customFormat="1" ht="15" x14ac:dyDescent="0.25">
      <c r="A79" s="21"/>
      <c r="B79" s="141" t="s">
        <v>93</v>
      </c>
      <c r="C79" s="23" t="s">
        <v>3</v>
      </c>
      <c r="D79" s="24">
        <v>2</v>
      </c>
      <c r="E79" s="27"/>
      <c r="F79" s="17"/>
      <c r="H79" s="166"/>
    </row>
    <row r="80" spans="1:10" s="156" customFormat="1" ht="15" x14ac:dyDescent="0.25">
      <c r="A80" s="88"/>
      <c r="B80" s="22" t="s">
        <v>94</v>
      </c>
      <c r="C80" s="23"/>
      <c r="D80" s="24"/>
      <c r="E80" s="304"/>
      <c r="F80" s="17"/>
      <c r="H80" s="166"/>
    </row>
    <row r="81" spans="1:8" s="156" customFormat="1" ht="15" x14ac:dyDescent="0.25">
      <c r="A81" s="170"/>
      <c r="B81" s="141" t="s">
        <v>95</v>
      </c>
      <c r="C81" s="23" t="s">
        <v>3</v>
      </c>
      <c r="D81" s="24">
        <v>6</v>
      </c>
      <c r="E81" s="27"/>
      <c r="F81" s="17"/>
      <c r="H81" s="166"/>
    </row>
    <row r="82" spans="1:8" s="156" customFormat="1" ht="15" x14ac:dyDescent="0.25">
      <c r="A82" s="170"/>
      <c r="B82" s="158"/>
      <c r="C82" s="23"/>
      <c r="D82" s="24"/>
      <c r="E82" s="304"/>
      <c r="F82" s="17"/>
      <c r="H82" s="167"/>
    </row>
    <row r="83" spans="1:8" s="156" customFormat="1" ht="15" x14ac:dyDescent="0.25">
      <c r="A83" s="21">
        <f>A73+0.001</f>
        <v>5.2070000000000016</v>
      </c>
      <c r="B83" s="158" t="s">
        <v>97</v>
      </c>
      <c r="C83" s="23"/>
      <c r="D83" s="24"/>
      <c r="E83" s="304"/>
      <c r="F83" s="17"/>
      <c r="H83" s="167"/>
    </row>
    <row r="84" spans="1:8" s="140" customFormat="1" ht="12.75" x14ac:dyDescent="0.25">
      <c r="A84" s="88"/>
      <c r="B84" s="22" t="s">
        <v>311</v>
      </c>
      <c r="C84" s="23" t="s">
        <v>3</v>
      </c>
      <c r="D84" s="24">
        <v>2</v>
      </c>
      <c r="E84" s="27"/>
      <c r="F84" s="17"/>
    </row>
    <row r="85" spans="1:8" s="140" customFormat="1" ht="12.75" x14ac:dyDescent="0.25">
      <c r="A85" s="88"/>
      <c r="B85" s="22" t="s">
        <v>146</v>
      </c>
      <c r="C85" s="23" t="s">
        <v>3</v>
      </c>
      <c r="D85" s="24">
        <v>18</v>
      </c>
      <c r="E85" s="27"/>
      <c r="F85" s="17"/>
    </row>
    <row r="86" spans="1:8" s="140" customFormat="1" ht="12.75" x14ac:dyDescent="0.25">
      <c r="A86" s="88"/>
      <c r="B86" s="22" t="s">
        <v>99</v>
      </c>
      <c r="C86" s="23" t="s">
        <v>3</v>
      </c>
      <c r="D86" s="24">
        <v>3</v>
      </c>
      <c r="E86" s="27"/>
      <c r="F86" s="17"/>
    </row>
    <row r="87" spans="1:8" s="140" customFormat="1" ht="12.75" x14ac:dyDescent="0.25">
      <c r="A87" s="88"/>
      <c r="B87" s="22" t="s">
        <v>101</v>
      </c>
      <c r="C87" s="23" t="s">
        <v>3</v>
      </c>
      <c r="D87" s="24">
        <v>2</v>
      </c>
      <c r="E87" s="27"/>
      <c r="F87" s="17"/>
    </row>
    <row r="88" spans="1:8" s="156" customFormat="1" ht="15" x14ac:dyDescent="0.25">
      <c r="A88" s="88"/>
      <c r="B88" s="22" t="s">
        <v>359</v>
      </c>
      <c r="C88" s="23" t="s">
        <v>3</v>
      </c>
      <c r="D88" s="24">
        <v>3</v>
      </c>
      <c r="E88" s="27"/>
      <c r="F88" s="17"/>
    </row>
    <row r="89" spans="1:8" s="165" customFormat="1" ht="13.5" thickBot="1" x14ac:dyDescent="0.3">
      <c r="A89" s="373"/>
      <c r="B89" s="160"/>
      <c r="C89" s="144"/>
      <c r="D89" s="145"/>
      <c r="E89" s="308"/>
      <c r="F89" s="44"/>
    </row>
    <row r="90" spans="1:8" s="156" customFormat="1" ht="15.75" thickTop="1" x14ac:dyDescent="0.25">
      <c r="A90" s="174">
        <v>5.2089999999999996</v>
      </c>
      <c r="B90" s="136" t="s">
        <v>104</v>
      </c>
      <c r="C90" s="157"/>
      <c r="D90" s="163"/>
      <c r="E90" s="322"/>
      <c r="F90" s="93"/>
      <c r="H90" s="166"/>
    </row>
    <row r="91" spans="1:8" s="156" customFormat="1" ht="15" x14ac:dyDescent="0.25">
      <c r="A91" s="88"/>
      <c r="B91" s="22" t="s">
        <v>105</v>
      </c>
      <c r="C91" s="23" t="s">
        <v>25</v>
      </c>
      <c r="D91" s="24">
        <v>3</v>
      </c>
      <c r="E91" s="27"/>
      <c r="F91" s="17"/>
      <c r="H91" s="166"/>
    </row>
    <row r="92" spans="1:8" s="156" customFormat="1" ht="24" x14ac:dyDescent="0.25">
      <c r="A92" s="88"/>
      <c r="B92" s="22" t="s">
        <v>106</v>
      </c>
      <c r="C92" s="23" t="s">
        <v>25</v>
      </c>
      <c r="D92" s="24">
        <v>2</v>
      </c>
      <c r="E92" s="27"/>
      <c r="F92" s="17"/>
      <c r="H92" s="166"/>
    </row>
    <row r="93" spans="1:8" s="156" customFormat="1" ht="15.75" thickBot="1" x14ac:dyDescent="0.3">
      <c r="A93" s="21"/>
      <c r="B93" s="158"/>
      <c r="C93" s="144"/>
      <c r="D93" s="145"/>
      <c r="E93" s="308"/>
      <c r="F93" s="147"/>
      <c r="H93" s="166"/>
    </row>
    <row r="94" spans="1:8" s="57" customFormat="1" ht="27" customHeight="1" thickTop="1" thickBot="1" x14ac:dyDescent="0.3">
      <c r="A94" s="60"/>
      <c r="B94" s="350"/>
      <c r="C94" s="425" t="str">
        <f>B42</f>
        <v>DESCRIPTION DES TRAVAUX COURANT FORT</v>
      </c>
      <c r="D94" s="426"/>
      <c r="E94" s="427"/>
      <c r="F94" s="320"/>
      <c r="H94" s="58"/>
    </row>
    <row r="95" spans="1:8" s="156" customFormat="1" ht="14.1" customHeight="1" thickTop="1" x14ac:dyDescent="0.25">
      <c r="A95" s="87"/>
      <c r="B95" s="158"/>
      <c r="C95" s="151"/>
      <c r="D95" s="152"/>
      <c r="E95" s="311"/>
      <c r="F95" s="154"/>
      <c r="H95" s="166"/>
    </row>
    <row r="96" spans="1:8" s="28" customFormat="1" ht="27" customHeight="1" x14ac:dyDescent="0.25">
      <c r="A96" s="32">
        <f>A42+0.1</f>
        <v>5.2999999999999989</v>
      </c>
      <c r="B96" s="20" t="s">
        <v>56</v>
      </c>
      <c r="C96" s="14"/>
      <c r="D96" s="15"/>
      <c r="E96" s="304"/>
      <c r="F96" s="17"/>
    </row>
    <row r="97" spans="1:8" s="140" customFormat="1" ht="12.75" x14ac:dyDescent="0.25">
      <c r="A97" s="21">
        <f>A96+0.001</f>
        <v>5.3009999999999993</v>
      </c>
      <c r="B97" s="158" t="s">
        <v>150</v>
      </c>
      <c r="C97" s="23"/>
      <c r="D97" s="24"/>
      <c r="E97" s="304"/>
      <c r="F97" s="138"/>
    </row>
    <row r="98" spans="1:8" s="140" customFormat="1" ht="24" x14ac:dyDescent="0.25">
      <c r="A98" s="88"/>
      <c r="B98" s="22" t="s">
        <v>151</v>
      </c>
      <c r="C98" s="23"/>
      <c r="D98" s="24"/>
      <c r="E98" s="304"/>
      <c r="F98" s="138"/>
    </row>
    <row r="99" spans="1:8" s="156" customFormat="1" ht="15" x14ac:dyDescent="0.2">
      <c r="A99" s="155"/>
      <c r="B99" s="141" t="s">
        <v>380</v>
      </c>
      <c r="C99" s="23" t="s">
        <v>25</v>
      </c>
      <c r="D99" s="24">
        <v>1</v>
      </c>
      <c r="E99" s="27"/>
      <c r="F99" s="17"/>
    </row>
    <row r="100" spans="1:8" s="140" customFormat="1" ht="12.75" x14ac:dyDescent="0.25">
      <c r="A100" s="21"/>
      <c r="B100" s="22"/>
      <c r="C100" s="23"/>
      <c r="D100" s="24"/>
      <c r="E100" s="304"/>
      <c r="F100" s="17"/>
    </row>
    <row r="101" spans="1:8" s="140" customFormat="1" ht="12.75" x14ac:dyDescent="0.25">
      <c r="A101" s="88"/>
      <c r="B101" s="22" t="s">
        <v>154</v>
      </c>
      <c r="C101" s="23" t="s">
        <v>25</v>
      </c>
      <c r="D101" s="24">
        <v>1</v>
      </c>
      <c r="E101" s="27"/>
      <c r="F101" s="17"/>
    </row>
    <row r="102" spans="1:8" s="140" customFormat="1" ht="12.75" x14ac:dyDescent="0.25">
      <c r="A102" s="170"/>
      <c r="B102" s="22"/>
      <c r="C102" s="23"/>
      <c r="D102" s="24"/>
      <c r="E102" s="304"/>
      <c r="F102" s="17"/>
    </row>
    <row r="103" spans="1:8" s="140" customFormat="1" ht="12.75" x14ac:dyDescent="0.25">
      <c r="A103" s="21">
        <f>A97+0.001</f>
        <v>5.3019999999999996</v>
      </c>
      <c r="B103" s="158" t="s">
        <v>57</v>
      </c>
      <c r="C103" s="23"/>
      <c r="D103" s="24"/>
      <c r="E103" s="304"/>
      <c r="F103" s="17"/>
    </row>
    <row r="104" spans="1:8" s="156" customFormat="1" ht="15" customHeight="1" x14ac:dyDescent="0.25">
      <c r="A104" s="88"/>
      <c r="B104" s="22" t="s">
        <v>155</v>
      </c>
      <c r="C104" s="23" t="s">
        <v>3</v>
      </c>
      <c r="D104" s="24">
        <v>1</v>
      </c>
      <c r="E104" s="27"/>
      <c r="F104" s="17"/>
    </row>
    <row r="105" spans="1:8" s="156" customFormat="1" ht="24" x14ac:dyDescent="0.25">
      <c r="A105" s="88"/>
      <c r="B105" s="22" t="s">
        <v>107</v>
      </c>
      <c r="C105" s="23" t="s">
        <v>25</v>
      </c>
      <c r="D105" s="24">
        <v>1</v>
      </c>
      <c r="E105" s="27"/>
      <c r="F105" s="17"/>
    </row>
    <row r="106" spans="1:8" s="156" customFormat="1" ht="15" x14ac:dyDescent="0.25">
      <c r="A106" s="88"/>
      <c r="B106" s="22" t="s">
        <v>108</v>
      </c>
      <c r="C106" s="23" t="s">
        <v>25</v>
      </c>
      <c r="D106" s="24">
        <v>1</v>
      </c>
      <c r="E106" s="27"/>
      <c r="F106" s="17"/>
    </row>
    <row r="107" spans="1:8" s="165" customFormat="1" ht="12.75" x14ac:dyDescent="0.25">
      <c r="A107" s="88"/>
      <c r="B107" s="22" t="s">
        <v>109</v>
      </c>
      <c r="C107" s="23" t="s">
        <v>25</v>
      </c>
      <c r="D107" s="24">
        <v>1</v>
      </c>
      <c r="E107" s="27"/>
      <c r="F107" s="17"/>
    </row>
    <row r="108" spans="1:8" s="165" customFormat="1" ht="12.75" x14ac:dyDescent="0.25">
      <c r="A108" s="88"/>
      <c r="B108" s="22" t="s">
        <v>58</v>
      </c>
      <c r="C108" s="23" t="s">
        <v>25</v>
      </c>
      <c r="D108" s="24">
        <v>1</v>
      </c>
      <c r="E108" s="27"/>
      <c r="F108" s="17"/>
    </row>
    <row r="109" spans="1:8" s="165" customFormat="1" ht="12.75" x14ac:dyDescent="0.25">
      <c r="A109" s="88"/>
      <c r="B109" s="22" t="s">
        <v>110</v>
      </c>
      <c r="C109" s="23" t="s">
        <v>3</v>
      </c>
      <c r="D109" s="24">
        <v>5</v>
      </c>
      <c r="E109" s="27"/>
      <c r="F109" s="17"/>
    </row>
    <row r="110" spans="1:8" s="165" customFormat="1" ht="12.75" x14ac:dyDescent="0.25">
      <c r="A110" s="88"/>
      <c r="B110" s="22" t="s">
        <v>111</v>
      </c>
      <c r="C110" s="23" t="s">
        <v>3</v>
      </c>
      <c r="D110" s="24">
        <v>5</v>
      </c>
      <c r="E110" s="27"/>
      <c r="F110" s="17"/>
    </row>
    <row r="111" spans="1:8" s="165" customFormat="1" ht="12.75" x14ac:dyDescent="0.25">
      <c r="A111" s="88"/>
      <c r="B111" s="22" t="s">
        <v>112</v>
      </c>
      <c r="C111" s="23"/>
      <c r="D111" s="24"/>
      <c r="E111" s="304"/>
      <c r="F111" s="17"/>
    </row>
    <row r="112" spans="1:8" s="156" customFormat="1" ht="15" x14ac:dyDescent="0.25">
      <c r="A112" s="21"/>
      <c r="B112" s="141" t="s">
        <v>113</v>
      </c>
      <c r="C112" s="23" t="s">
        <v>3</v>
      </c>
      <c r="D112" s="24">
        <v>5</v>
      </c>
      <c r="E112" s="27"/>
      <c r="F112" s="17"/>
      <c r="H112" s="167"/>
    </row>
    <row r="113" spans="1:8" s="156" customFormat="1" ht="15" x14ac:dyDescent="0.25">
      <c r="A113" s="101"/>
      <c r="B113" s="22" t="s">
        <v>156</v>
      </c>
      <c r="C113" s="23" t="s">
        <v>3</v>
      </c>
      <c r="D113" s="24">
        <v>1</v>
      </c>
      <c r="E113" s="27"/>
      <c r="F113" s="17"/>
      <c r="H113" s="167"/>
    </row>
    <row r="114" spans="1:8" s="156" customFormat="1" ht="15" x14ac:dyDescent="0.25">
      <c r="A114" s="21"/>
      <c r="B114" s="22"/>
      <c r="C114" s="23"/>
      <c r="D114" s="24"/>
      <c r="E114" s="304"/>
      <c r="F114" s="17"/>
      <c r="H114" s="166"/>
    </row>
    <row r="115" spans="1:8" s="156" customFormat="1" ht="15" x14ac:dyDescent="0.25">
      <c r="A115" s="21">
        <f>A103+0.001</f>
        <v>5.3029999999999999</v>
      </c>
      <c r="B115" s="158" t="s">
        <v>114</v>
      </c>
      <c r="C115" s="23"/>
      <c r="D115" s="24"/>
      <c r="E115" s="304"/>
      <c r="F115" s="17"/>
      <c r="H115" s="167"/>
    </row>
    <row r="116" spans="1:8" s="156" customFormat="1" ht="15" x14ac:dyDescent="0.25">
      <c r="A116" s="88"/>
      <c r="B116" s="22" t="s">
        <v>115</v>
      </c>
      <c r="C116" s="23" t="s">
        <v>25</v>
      </c>
      <c r="D116" s="24">
        <v>1</v>
      </c>
      <c r="E116" s="27"/>
      <c r="F116" s="17"/>
      <c r="H116" s="166"/>
    </row>
    <row r="117" spans="1:8" s="156" customFormat="1" ht="24" x14ac:dyDescent="0.25">
      <c r="A117" s="88"/>
      <c r="B117" s="22" t="s">
        <v>116</v>
      </c>
      <c r="C117" s="23" t="s">
        <v>3</v>
      </c>
      <c r="D117" s="24">
        <v>3</v>
      </c>
      <c r="E117" s="27"/>
      <c r="F117" s="17"/>
      <c r="H117" s="166"/>
    </row>
    <row r="118" spans="1:8" s="156" customFormat="1" ht="15" x14ac:dyDescent="0.25">
      <c r="A118" s="101"/>
      <c r="B118" s="22" t="s">
        <v>117</v>
      </c>
      <c r="C118" s="23" t="s">
        <v>3</v>
      </c>
      <c r="D118" s="24">
        <v>2</v>
      </c>
      <c r="E118" s="27"/>
      <c r="F118" s="17"/>
      <c r="H118" s="167"/>
    </row>
    <row r="119" spans="1:8" s="156" customFormat="1" ht="15" x14ac:dyDescent="0.25">
      <c r="A119" s="101"/>
      <c r="B119" s="22" t="s">
        <v>158</v>
      </c>
      <c r="C119" s="23" t="s">
        <v>3</v>
      </c>
      <c r="D119" s="24">
        <v>1</v>
      </c>
      <c r="E119" s="27"/>
      <c r="F119" s="17"/>
      <c r="H119" s="167"/>
    </row>
    <row r="120" spans="1:8" s="156" customFormat="1" ht="15" x14ac:dyDescent="0.25">
      <c r="A120" s="101"/>
      <c r="B120" s="22" t="s">
        <v>318</v>
      </c>
      <c r="C120" s="23" t="s">
        <v>25</v>
      </c>
      <c r="D120" s="24">
        <v>1</v>
      </c>
      <c r="E120" s="27"/>
      <c r="F120" s="17"/>
      <c r="H120" s="166"/>
    </row>
    <row r="121" spans="1:8" s="156" customFormat="1" ht="15" x14ac:dyDescent="0.25">
      <c r="A121" s="21"/>
      <c r="B121" s="22"/>
      <c r="C121" s="23"/>
      <c r="D121" s="24"/>
      <c r="E121" s="304"/>
      <c r="F121" s="17"/>
      <c r="H121" s="166"/>
    </row>
    <row r="122" spans="1:8" s="156" customFormat="1" ht="15" x14ac:dyDescent="0.25">
      <c r="A122" s="21">
        <v>5.3049999999999997</v>
      </c>
      <c r="B122" s="158" t="s">
        <v>118</v>
      </c>
      <c r="C122" s="23"/>
      <c r="D122" s="24"/>
      <c r="E122" s="304"/>
      <c r="F122" s="17"/>
      <c r="H122" s="166"/>
    </row>
    <row r="123" spans="1:8" s="156" customFormat="1" ht="15" x14ac:dyDescent="0.25">
      <c r="A123" s="88"/>
      <c r="B123" s="22" t="s">
        <v>164</v>
      </c>
      <c r="C123" s="23" t="s">
        <v>3</v>
      </c>
      <c r="D123" s="24">
        <v>1</v>
      </c>
      <c r="E123" s="27"/>
      <c r="F123" s="17"/>
      <c r="H123" s="167"/>
    </row>
    <row r="124" spans="1:8" s="156" customFormat="1" ht="15.75" thickBot="1" x14ac:dyDescent="0.3">
      <c r="A124" s="21"/>
      <c r="B124" s="22"/>
      <c r="C124" s="23"/>
      <c r="D124" s="24"/>
      <c r="E124" s="304"/>
      <c r="F124" s="17"/>
      <c r="H124" s="166"/>
    </row>
    <row r="125" spans="1:8" s="156" customFormat="1" ht="27" customHeight="1" thickTop="1" thickBot="1" x14ac:dyDescent="0.3">
      <c r="A125" s="175"/>
      <c r="B125" s="176"/>
      <c r="C125" s="440" t="str">
        <f>B96</f>
        <v>DESCRIPTION DES TRAVAUX COURANTS FAIBLES</v>
      </c>
      <c r="D125" s="441"/>
      <c r="E125" s="442"/>
      <c r="F125" s="310"/>
      <c r="H125" s="166"/>
    </row>
    <row r="126" spans="1:8" s="18" customFormat="1" ht="13.5" thickTop="1" thickBot="1" x14ac:dyDescent="0.3">
      <c r="A126" s="263"/>
      <c r="B126" s="264"/>
      <c r="C126" s="64"/>
      <c r="D126" s="65"/>
      <c r="E126" s="266"/>
      <c r="F126" s="267"/>
    </row>
    <row r="127" spans="1:8" s="28" customFormat="1" ht="13.5" thickTop="1" x14ac:dyDescent="0.25">
      <c r="A127" s="268">
        <v>5.4999999999999991</v>
      </c>
      <c r="B127" s="189" t="s">
        <v>120</v>
      </c>
      <c r="C127" s="54"/>
      <c r="D127" s="92"/>
      <c r="E127" s="190"/>
      <c r="F127" s="93"/>
    </row>
    <row r="128" spans="1:8" s="57" customFormat="1" ht="15" x14ac:dyDescent="0.25">
      <c r="A128" s="60">
        <v>5.5009999999999994</v>
      </c>
      <c r="B128" s="26" t="s">
        <v>121</v>
      </c>
      <c r="C128" s="14" t="s">
        <v>3</v>
      </c>
      <c r="D128" s="15">
        <v>1</v>
      </c>
      <c r="E128" s="27"/>
      <c r="F128" s="17"/>
    </row>
    <row r="129" spans="1:8" s="18" customFormat="1" x14ac:dyDescent="0.25">
      <c r="A129" s="60">
        <v>5.5030000000000001</v>
      </c>
      <c r="B129" s="26" t="s">
        <v>122</v>
      </c>
      <c r="C129" s="14" t="s">
        <v>3</v>
      </c>
      <c r="D129" s="15">
        <v>1</v>
      </c>
      <c r="E129" s="27"/>
      <c r="F129" s="17"/>
    </row>
    <row r="130" spans="1:8" s="18" customFormat="1" x14ac:dyDescent="0.25">
      <c r="A130" s="60">
        <v>5.5060000000000011</v>
      </c>
      <c r="B130" s="26" t="s">
        <v>224</v>
      </c>
      <c r="C130" s="14" t="s">
        <v>3</v>
      </c>
      <c r="D130" s="15">
        <v>2</v>
      </c>
      <c r="E130" s="27"/>
      <c r="F130" s="17"/>
    </row>
    <row r="131" spans="1:8" s="18" customFormat="1" x14ac:dyDescent="0.25">
      <c r="A131" s="60">
        <v>5.5080000000000018</v>
      </c>
      <c r="B131" s="26" t="s">
        <v>123</v>
      </c>
      <c r="C131" s="14" t="s">
        <v>3</v>
      </c>
      <c r="D131" s="15">
        <v>3</v>
      </c>
      <c r="E131" s="27"/>
      <c r="F131" s="17"/>
    </row>
    <row r="132" spans="1:8" s="18" customFormat="1" x14ac:dyDescent="0.25">
      <c r="A132" s="60">
        <v>5.5090000000000021</v>
      </c>
      <c r="B132" s="26" t="s">
        <v>168</v>
      </c>
      <c r="C132" s="14" t="s">
        <v>3</v>
      </c>
      <c r="D132" s="15">
        <v>1</v>
      </c>
      <c r="E132" s="27"/>
      <c r="F132" s="17"/>
    </row>
    <row r="133" spans="1:8" s="18" customFormat="1" x14ac:dyDescent="0.25">
      <c r="A133" s="60">
        <v>5.5170000000000048</v>
      </c>
      <c r="B133" s="26" t="s">
        <v>124</v>
      </c>
      <c r="C133" s="14" t="s">
        <v>3</v>
      </c>
      <c r="D133" s="15">
        <v>1</v>
      </c>
      <c r="E133" s="27"/>
      <c r="F133" s="17"/>
    </row>
    <row r="134" spans="1:8" s="18" customFormat="1" ht="12.75" thickBot="1" x14ac:dyDescent="0.3">
      <c r="A134" s="269"/>
      <c r="B134" s="213"/>
      <c r="C134" s="15"/>
      <c r="D134" s="16"/>
      <c r="E134" s="211"/>
      <c r="F134" s="212"/>
    </row>
    <row r="135" spans="1:8" s="18" customFormat="1" ht="27.75" customHeight="1" thickTop="1" thickBot="1" x14ac:dyDescent="0.3">
      <c r="A135" s="45"/>
      <c r="B135" s="46"/>
      <c r="C135" s="381" t="str">
        <f>+B127</f>
        <v>DESCRIPTION DES TRAVAUX SECURITE</v>
      </c>
      <c r="D135" s="382"/>
      <c r="E135" s="383"/>
      <c r="F135" s="47"/>
    </row>
    <row r="136" spans="1:8" ht="13.5" thickTop="1" thickBot="1" x14ac:dyDescent="0.3">
      <c r="A136" s="207" t="s">
        <v>10</v>
      </c>
      <c r="B136" s="294"/>
      <c r="C136" s="295"/>
      <c r="D136" s="296"/>
      <c r="E136" s="314"/>
      <c r="F136" s="361"/>
    </row>
    <row r="137" spans="1:8" ht="30" customHeight="1" thickTop="1" thickBot="1" x14ac:dyDescent="0.3">
      <c r="A137" s="428" t="s">
        <v>4</v>
      </c>
      <c r="B137" s="429"/>
      <c r="C137" s="429"/>
      <c r="D137" s="429"/>
      <c r="E137" s="430"/>
      <c r="F137" s="73"/>
    </row>
    <row r="138" spans="1:8" ht="13.5" thickTop="1" x14ac:dyDescent="0.25">
      <c r="A138" s="195"/>
      <c r="E138" s="316"/>
      <c r="F138" s="139"/>
      <c r="H138" s="140"/>
    </row>
    <row r="139" spans="1:8" ht="12.75" x14ac:dyDescent="0.25">
      <c r="E139" s="316"/>
      <c r="F139" s="374"/>
      <c r="H139" s="140"/>
    </row>
    <row r="140" spans="1:8" s="18" customFormat="1" ht="12.75" x14ac:dyDescent="0.25">
      <c r="A140" s="2" t="s">
        <v>12</v>
      </c>
      <c r="B140" s="75"/>
      <c r="C140" s="76"/>
      <c r="D140" s="77"/>
      <c r="E140" s="316"/>
      <c r="F140" s="79"/>
      <c r="H140" s="28"/>
    </row>
    <row r="141" spans="1:8" x14ac:dyDescent="0.25">
      <c r="E141" s="316"/>
      <c r="F141" s="139"/>
    </row>
    <row r="142" spans="1:8" x14ac:dyDescent="0.25">
      <c r="E142" s="316"/>
      <c r="F142" s="139"/>
    </row>
    <row r="143" spans="1:8" x14ac:dyDescent="0.25">
      <c r="E143" s="316"/>
      <c r="F143" s="139"/>
    </row>
    <row r="144" spans="1:8" x14ac:dyDescent="0.25">
      <c r="E144" s="316"/>
      <c r="F144" s="139"/>
    </row>
    <row r="145" spans="5:12" x14ac:dyDescent="0.25">
      <c r="E145" s="316"/>
      <c r="F145" s="139"/>
    </row>
    <row r="146" spans="5:12" x14ac:dyDescent="0.25">
      <c r="E146" s="316"/>
      <c r="F146" s="139"/>
    </row>
    <row r="147" spans="5:12" x14ac:dyDescent="0.25">
      <c r="E147" s="316"/>
      <c r="F147" s="139"/>
      <c r="L147" s="139" t="s">
        <v>10</v>
      </c>
    </row>
    <row r="148" spans="5:12" x14ac:dyDescent="0.25">
      <c r="E148" s="316"/>
      <c r="F148" s="139"/>
    </row>
    <row r="149" spans="5:12" x14ac:dyDescent="0.25">
      <c r="E149" s="316"/>
      <c r="F149" s="139"/>
    </row>
    <row r="150" spans="5:12" x14ac:dyDescent="0.25">
      <c r="E150" s="316"/>
      <c r="F150" s="139"/>
    </row>
    <row r="151" spans="5:12" x14ac:dyDescent="0.25">
      <c r="E151" s="316"/>
      <c r="F151" s="139"/>
    </row>
    <row r="152" spans="5:12" x14ac:dyDescent="0.25">
      <c r="E152" s="316"/>
      <c r="F152" s="139"/>
    </row>
    <row r="153" spans="5:12" x14ac:dyDescent="0.25">
      <c r="E153" s="316"/>
      <c r="F153" s="139"/>
    </row>
    <row r="154" spans="5:12" x14ac:dyDescent="0.25">
      <c r="E154" s="316"/>
      <c r="F154" s="139"/>
    </row>
    <row r="155" spans="5:12" x14ac:dyDescent="0.25">
      <c r="E155" s="316"/>
      <c r="F155" s="139"/>
    </row>
    <row r="156" spans="5:12" x14ac:dyDescent="0.25">
      <c r="E156" s="316"/>
      <c r="F156" s="139"/>
    </row>
    <row r="157" spans="5:12" x14ac:dyDescent="0.25">
      <c r="E157" s="316"/>
      <c r="F157" s="139"/>
    </row>
    <row r="158" spans="5:12" x14ac:dyDescent="0.25">
      <c r="E158" s="316"/>
      <c r="F158" s="139"/>
    </row>
    <row r="159" spans="5:12" x14ac:dyDescent="0.25">
      <c r="E159" s="316"/>
      <c r="F159" s="139"/>
    </row>
    <row r="160" spans="5:12" x14ac:dyDescent="0.25">
      <c r="E160" s="316"/>
      <c r="F160" s="139"/>
    </row>
    <row r="161" spans="5:6" x14ac:dyDescent="0.25">
      <c r="E161" s="316"/>
      <c r="F161" s="139"/>
    </row>
    <row r="162" spans="5:6" x14ac:dyDescent="0.25">
      <c r="E162" s="316"/>
      <c r="F162" s="139"/>
    </row>
    <row r="163" spans="5:6" x14ac:dyDescent="0.25">
      <c r="E163" s="316"/>
      <c r="F163" s="139"/>
    </row>
    <row r="164" spans="5:6" x14ac:dyDescent="0.25">
      <c r="E164" s="316"/>
      <c r="F164" s="139"/>
    </row>
    <row r="165" spans="5:6" x14ac:dyDescent="0.25">
      <c r="E165" s="316"/>
      <c r="F165" s="139"/>
    </row>
    <row r="166" spans="5:6" x14ac:dyDescent="0.25">
      <c r="E166" s="316"/>
      <c r="F166" s="139"/>
    </row>
    <row r="167" spans="5:6" x14ac:dyDescent="0.25">
      <c r="E167" s="316"/>
      <c r="F167" s="139"/>
    </row>
    <row r="168" spans="5:6" x14ac:dyDescent="0.25">
      <c r="E168" s="316"/>
      <c r="F168" s="139"/>
    </row>
    <row r="169" spans="5:6" x14ac:dyDescent="0.25">
      <c r="F169" s="362"/>
    </row>
    <row r="170" spans="5:6" x14ac:dyDescent="0.25">
      <c r="F170" s="362"/>
    </row>
    <row r="171" spans="5:6" x14ac:dyDescent="0.25">
      <c r="F171" s="362"/>
    </row>
    <row r="172" spans="5:6" x14ac:dyDescent="0.25">
      <c r="F172" s="362"/>
    </row>
    <row r="173" spans="5:6" x14ac:dyDescent="0.25">
      <c r="F173" s="362"/>
    </row>
    <row r="174" spans="5:6" x14ac:dyDescent="0.25">
      <c r="F174" s="362"/>
    </row>
    <row r="175" spans="5:6" x14ac:dyDescent="0.25">
      <c r="F175" s="362"/>
    </row>
    <row r="176" spans="5:6" x14ac:dyDescent="0.25">
      <c r="F176" s="362"/>
    </row>
    <row r="177" spans="6:6" x14ac:dyDescent="0.25">
      <c r="F177" s="362"/>
    </row>
    <row r="178" spans="6:6" x14ac:dyDescent="0.25">
      <c r="F178" s="362"/>
    </row>
    <row r="179" spans="6:6" x14ac:dyDescent="0.25">
      <c r="F179" s="362"/>
    </row>
    <row r="180" spans="6:6" x14ac:dyDescent="0.25">
      <c r="F180" s="362"/>
    </row>
    <row r="181" spans="6:6" x14ac:dyDescent="0.25">
      <c r="F181" s="362"/>
    </row>
    <row r="182" spans="6:6" x14ac:dyDescent="0.25">
      <c r="F182" s="362"/>
    </row>
    <row r="183" spans="6:6" x14ac:dyDescent="0.25">
      <c r="F183" s="362"/>
    </row>
    <row r="184" spans="6:6" x14ac:dyDescent="0.25">
      <c r="F184" s="362"/>
    </row>
    <row r="185" spans="6:6" x14ac:dyDescent="0.25">
      <c r="F185" s="362"/>
    </row>
    <row r="186" spans="6:6" x14ac:dyDescent="0.25">
      <c r="F186" s="362"/>
    </row>
    <row r="187" spans="6:6" x14ac:dyDescent="0.25">
      <c r="F187" s="362"/>
    </row>
    <row r="188" spans="6:6" x14ac:dyDescent="0.25">
      <c r="F188" s="362"/>
    </row>
    <row r="189" spans="6:6" x14ac:dyDescent="0.25">
      <c r="F189" s="362"/>
    </row>
    <row r="190" spans="6:6" x14ac:dyDescent="0.25">
      <c r="F190" s="362"/>
    </row>
    <row r="191" spans="6:6" x14ac:dyDescent="0.25">
      <c r="F191" s="362"/>
    </row>
    <row r="192" spans="6:6" x14ac:dyDescent="0.25">
      <c r="F192" s="362"/>
    </row>
    <row r="193" spans="6:6" x14ac:dyDescent="0.25">
      <c r="F193" s="362"/>
    </row>
    <row r="194" spans="6:6" x14ac:dyDescent="0.25">
      <c r="F194" s="362"/>
    </row>
    <row r="195" spans="6:6" x14ac:dyDescent="0.25">
      <c r="F195" s="362"/>
    </row>
    <row r="196" spans="6:6" x14ac:dyDescent="0.25">
      <c r="F196" s="362"/>
    </row>
    <row r="197" spans="6:6" x14ac:dyDescent="0.25">
      <c r="F197" s="362"/>
    </row>
    <row r="198" spans="6:6" x14ac:dyDescent="0.25">
      <c r="F198" s="362"/>
    </row>
    <row r="199" spans="6:6" x14ac:dyDescent="0.25">
      <c r="F199" s="362"/>
    </row>
    <row r="200" spans="6:6" x14ac:dyDescent="0.25">
      <c r="F200" s="362"/>
    </row>
    <row r="201" spans="6:6" x14ac:dyDescent="0.25">
      <c r="F201" s="362"/>
    </row>
    <row r="202" spans="6:6" x14ac:dyDescent="0.25">
      <c r="F202" s="362"/>
    </row>
    <row r="203" spans="6:6" x14ac:dyDescent="0.25">
      <c r="F203" s="362"/>
    </row>
    <row r="204" spans="6:6" x14ac:dyDescent="0.25">
      <c r="F204" s="362"/>
    </row>
    <row r="205" spans="6:6" x14ac:dyDescent="0.25">
      <c r="F205" s="362"/>
    </row>
    <row r="206" spans="6:6" x14ac:dyDescent="0.25">
      <c r="F206" s="362"/>
    </row>
    <row r="207" spans="6:6" x14ac:dyDescent="0.25">
      <c r="F207" s="362"/>
    </row>
    <row r="208" spans="6:6" x14ac:dyDescent="0.25">
      <c r="F208" s="362"/>
    </row>
    <row r="209" spans="6:6" x14ac:dyDescent="0.25">
      <c r="F209" s="362"/>
    </row>
    <row r="210" spans="6:6" x14ac:dyDescent="0.25">
      <c r="F210" s="362"/>
    </row>
    <row r="211" spans="6:6" x14ac:dyDescent="0.25">
      <c r="F211" s="362"/>
    </row>
    <row r="212" spans="6:6" x14ac:dyDescent="0.25">
      <c r="F212" s="362"/>
    </row>
    <row r="213" spans="6:6" x14ac:dyDescent="0.25">
      <c r="F213" s="362"/>
    </row>
    <row r="214" spans="6:6" x14ac:dyDescent="0.25">
      <c r="F214" s="362"/>
    </row>
    <row r="215" spans="6:6" x14ac:dyDescent="0.25">
      <c r="F215" s="362"/>
    </row>
    <row r="216" spans="6:6" x14ac:dyDescent="0.25">
      <c r="F216" s="362"/>
    </row>
    <row r="217" spans="6:6" x14ac:dyDescent="0.25">
      <c r="F217" s="362"/>
    </row>
    <row r="218" spans="6:6" x14ac:dyDescent="0.25">
      <c r="F218" s="362"/>
    </row>
    <row r="219" spans="6:6" x14ac:dyDescent="0.25">
      <c r="F219" s="362"/>
    </row>
    <row r="220" spans="6:6" x14ac:dyDescent="0.25">
      <c r="F220" s="362"/>
    </row>
    <row r="221" spans="6:6" x14ac:dyDescent="0.25">
      <c r="F221" s="362"/>
    </row>
    <row r="222" spans="6:6" x14ac:dyDescent="0.25">
      <c r="F222" s="362"/>
    </row>
    <row r="223" spans="6:6" x14ac:dyDescent="0.25">
      <c r="F223" s="362"/>
    </row>
    <row r="224" spans="6:6" x14ac:dyDescent="0.25">
      <c r="F224" s="362"/>
    </row>
    <row r="225" spans="6:6" x14ac:dyDescent="0.25">
      <c r="F225" s="362"/>
    </row>
    <row r="226" spans="6:6" x14ac:dyDescent="0.25">
      <c r="F226" s="362"/>
    </row>
    <row r="227" spans="6:6" x14ac:dyDescent="0.25">
      <c r="F227" s="362"/>
    </row>
    <row r="228" spans="6:6" x14ac:dyDescent="0.25">
      <c r="F228" s="362"/>
    </row>
    <row r="229" spans="6:6" x14ac:dyDescent="0.25">
      <c r="F229" s="362"/>
    </row>
    <row r="230" spans="6:6" x14ac:dyDescent="0.25">
      <c r="F230" s="362"/>
    </row>
    <row r="231" spans="6:6" x14ac:dyDescent="0.25">
      <c r="F231" s="362"/>
    </row>
    <row r="232" spans="6:6" x14ac:dyDescent="0.25">
      <c r="F232" s="362"/>
    </row>
    <row r="233" spans="6:6" x14ac:dyDescent="0.25">
      <c r="F233" s="362"/>
    </row>
    <row r="234" spans="6:6" x14ac:dyDescent="0.25">
      <c r="F234" s="362"/>
    </row>
    <row r="235" spans="6:6" x14ac:dyDescent="0.25">
      <c r="F235" s="362"/>
    </row>
    <row r="236" spans="6:6" x14ac:dyDescent="0.25">
      <c r="F236" s="362"/>
    </row>
    <row r="237" spans="6:6" x14ac:dyDescent="0.25">
      <c r="F237" s="362"/>
    </row>
    <row r="238" spans="6:6" x14ac:dyDescent="0.25">
      <c r="F238" s="362"/>
    </row>
    <row r="239" spans="6:6" x14ac:dyDescent="0.25">
      <c r="F239" s="362"/>
    </row>
    <row r="240" spans="6:6" x14ac:dyDescent="0.25">
      <c r="F240" s="362"/>
    </row>
    <row r="241" spans="6:6" x14ac:dyDescent="0.25">
      <c r="F241" s="362"/>
    </row>
    <row r="242" spans="6:6" x14ac:dyDescent="0.25">
      <c r="F242" s="362"/>
    </row>
    <row r="243" spans="6:6" x14ac:dyDescent="0.25">
      <c r="F243" s="362"/>
    </row>
    <row r="244" spans="6:6" x14ac:dyDescent="0.25">
      <c r="F244" s="362"/>
    </row>
    <row r="245" spans="6:6" x14ac:dyDescent="0.25">
      <c r="F245" s="362"/>
    </row>
    <row r="246" spans="6:6" x14ac:dyDescent="0.25">
      <c r="F246" s="362"/>
    </row>
    <row r="247" spans="6:6" x14ac:dyDescent="0.25">
      <c r="F247" s="362"/>
    </row>
    <row r="248" spans="6:6" x14ac:dyDescent="0.25">
      <c r="F248" s="362"/>
    </row>
    <row r="249" spans="6:6" x14ac:dyDescent="0.25">
      <c r="F249" s="362"/>
    </row>
    <row r="250" spans="6:6" x14ac:dyDescent="0.25">
      <c r="F250" s="362"/>
    </row>
    <row r="251" spans="6:6" x14ac:dyDescent="0.25">
      <c r="F251" s="362"/>
    </row>
    <row r="252" spans="6:6" x14ac:dyDescent="0.25">
      <c r="F252" s="362"/>
    </row>
    <row r="253" spans="6:6" x14ac:dyDescent="0.25">
      <c r="F253" s="362"/>
    </row>
    <row r="254" spans="6:6" x14ac:dyDescent="0.25">
      <c r="F254" s="362"/>
    </row>
    <row r="255" spans="6:6" x14ac:dyDescent="0.25">
      <c r="F255" s="362"/>
    </row>
    <row r="256" spans="6:6" x14ac:dyDescent="0.25">
      <c r="F256" s="362"/>
    </row>
    <row r="257" spans="6:6" x14ac:dyDescent="0.25">
      <c r="F257" s="362"/>
    </row>
    <row r="258" spans="6:6" x14ac:dyDescent="0.25">
      <c r="F258" s="362"/>
    </row>
    <row r="259" spans="6:6" x14ac:dyDescent="0.25">
      <c r="F259" s="362"/>
    </row>
    <row r="260" spans="6:6" x14ac:dyDescent="0.25">
      <c r="F260" s="362"/>
    </row>
    <row r="261" spans="6:6" x14ac:dyDescent="0.25">
      <c r="F261" s="362"/>
    </row>
    <row r="262" spans="6:6" x14ac:dyDescent="0.25">
      <c r="F262" s="362"/>
    </row>
    <row r="263" spans="6:6" x14ac:dyDescent="0.25">
      <c r="F263" s="362"/>
    </row>
    <row r="264" spans="6:6" x14ac:dyDescent="0.25">
      <c r="F264" s="362"/>
    </row>
    <row r="265" spans="6:6" x14ac:dyDescent="0.25">
      <c r="F265" s="362"/>
    </row>
    <row r="266" spans="6:6" x14ac:dyDescent="0.25">
      <c r="F266" s="362"/>
    </row>
    <row r="267" spans="6:6" x14ac:dyDescent="0.25">
      <c r="F267" s="362"/>
    </row>
    <row r="268" spans="6:6" x14ac:dyDescent="0.25">
      <c r="F268" s="362"/>
    </row>
    <row r="269" spans="6:6" x14ac:dyDescent="0.25">
      <c r="F269" s="362"/>
    </row>
    <row r="270" spans="6:6" x14ac:dyDescent="0.25">
      <c r="F270" s="362"/>
    </row>
    <row r="271" spans="6:6" x14ac:dyDescent="0.25">
      <c r="F271" s="362"/>
    </row>
    <row r="272" spans="6:6" x14ac:dyDescent="0.25">
      <c r="F272" s="362"/>
    </row>
    <row r="273" spans="6:6" x14ac:dyDescent="0.25">
      <c r="F273" s="362"/>
    </row>
    <row r="274" spans="6:6" x14ac:dyDescent="0.25">
      <c r="F274" s="362"/>
    </row>
    <row r="275" spans="6:6" x14ac:dyDescent="0.25">
      <c r="F275" s="362"/>
    </row>
    <row r="276" spans="6:6" x14ac:dyDescent="0.25">
      <c r="F276" s="362"/>
    </row>
    <row r="277" spans="6:6" x14ac:dyDescent="0.25">
      <c r="F277" s="362"/>
    </row>
    <row r="278" spans="6:6" x14ac:dyDescent="0.25">
      <c r="F278" s="362"/>
    </row>
    <row r="279" spans="6:6" x14ac:dyDescent="0.25">
      <c r="F279" s="362"/>
    </row>
    <row r="280" spans="6:6" x14ac:dyDescent="0.25">
      <c r="F280" s="362"/>
    </row>
    <row r="281" spans="6:6" x14ac:dyDescent="0.25">
      <c r="F281" s="362"/>
    </row>
    <row r="282" spans="6:6" x14ac:dyDescent="0.25">
      <c r="F282" s="362"/>
    </row>
    <row r="283" spans="6:6" x14ac:dyDescent="0.25">
      <c r="F283" s="362"/>
    </row>
    <row r="284" spans="6:6" x14ac:dyDescent="0.25">
      <c r="F284" s="362"/>
    </row>
    <row r="285" spans="6:6" x14ac:dyDescent="0.25">
      <c r="F285" s="362"/>
    </row>
    <row r="286" spans="6:6" x14ac:dyDescent="0.25">
      <c r="F286" s="362"/>
    </row>
    <row r="287" spans="6:6" x14ac:dyDescent="0.25">
      <c r="F287" s="362"/>
    </row>
    <row r="288" spans="6:6" x14ac:dyDescent="0.25">
      <c r="F288" s="362"/>
    </row>
    <row r="289" spans="6:6" x14ac:dyDescent="0.25">
      <c r="F289" s="362"/>
    </row>
    <row r="290" spans="6:6" x14ac:dyDescent="0.25">
      <c r="F290" s="362"/>
    </row>
    <row r="291" spans="6:6" x14ac:dyDescent="0.25">
      <c r="F291" s="362"/>
    </row>
    <row r="292" spans="6:6" x14ac:dyDescent="0.25">
      <c r="F292" s="362"/>
    </row>
    <row r="293" spans="6:6" x14ac:dyDescent="0.25">
      <c r="F293" s="362"/>
    </row>
    <row r="294" spans="6:6" x14ac:dyDescent="0.25">
      <c r="F294" s="362"/>
    </row>
    <row r="295" spans="6:6" x14ac:dyDescent="0.25">
      <c r="F295" s="362"/>
    </row>
    <row r="296" spans="6:6" x14ac:dyDescent="0.25">
      <c r="F296" s="362"/>
    </row>
    <row r="297" spans="6:6" x14ac:dyDescent="0.25">
      <c r="F297" s="362"/>
    </row>
    <row r="298" spans="6:6" x14ac:dyDescent="0.25">
      <c r="F298" s="362"/>
    </row>
    <row r="299" spans="6:6" x14ac:dyDescent="0.25">
      <c r="F299" s="362"/>
    </row>
    <row r="300" spans="6:6" x14ac:dyDescent="0.25">
      <c r="F300" s="362"/>
    </row>
    <row r="301" spans="6:6" x14ac:dyDescent="0.25">
      <c r="F301" s="362"/>
    </row>
    <row r="302" spans="6:6" x14ac:dyDescent="0.25">
      <c r="F302" s="362"/>
    </row>
    <row r="303" spans="6:6" x14ac:dyDescent="0.25">
      <c r="F303" s="362"/>
    </row>
    <row r="304" spans="6:6" x14ac:dyDescent="0.25">
      <c r="F304" s="362"/>
    </row>
    <row r="305" spans="6:6" x14ac:dyDescent="0.25">
      <c r="F305" s="362"/>
    </row>
    <row r="306" spans="6:6" x14ac:dyDescent="0.25">
      <c r="F306" s="362"/>
    </row>
    <row r="307" spans="6:6" x14ac:dyDescent="0.25">
      <c r="F307" s="362"/>
    </row>
    <row r="308" spans="6:6" x14ac:dyDescent="0.25">
      <c r="F308" s="362"/>
    </row>
    <row r="309" spans="6:6" x14ac:dyDescent="0.25">
      <c r="F309" s="362"/>
    </row>
    <row r="310" spans="6:6" x14ac:dyDescent="0.25">
      <c r="F310" s="362"/>
    </row>
    <row r="311" spans="6:6" x14ac:dyDescent="0.25">
      <c r="F311" s="362"/>
    </row>
    <row r="312" spans="6:6" x14ac:dyDescent="0.25">
      <c r="F312" s="362"/>
    </row>
    <row r="313" spans="6:6" x14ac:dyDescent="0.25">
      <c r="F313" s="362"/>
    </row>
    <row r="314" spans="6:6" x14ac:dyDescent="0.25">
      <c r="F314" s="362"/>
    </row>
    <row r="315" spans="6:6" x14ac:dyDescent="0.25">
      <c r="F315" s="362"/>
    </row>
    <row r="316" spans="6:6" x14ac:dyDescent="0.25">
      <c r="F316" s="362"/>
    </row>
    <row r="317" spans="6:6" x14ac:dyDescent="0.25">
      <c r="F317" s="362"/>
    </row>
    <row r="318" spans="6:6" x14ac:dyDescent="0.25">
      <c r="F318" s="362"/>
    </row>
    <row r="319" spans="6:6" x14ac:dyDescent="0.25">
      <c r="F319" s="362"/>
    </row>
    <row r="320" spans="6:6" x14ac:dyDescent="0.25">
      <c r="F320" s="362"/>
    </row>
    <row r="321" spans="6:6" x14ac:dyDescent="0.25">
      <c r="F321" s="362"/>
    </row>
    <row r="322" spans="6:6" x14ac:dyDescent="0.25">
      <c r="F322" s="362"/>
    </row>
    <row r="323" spans="6:6" x14ac:dyDescent="0.25">
      <c r="F323" s="362"/>
    </row>
    <row r="324" spans="6:6" x14ac:dyDescent="0.25">
      <c r="F324" s="362"/>
    </row>
    <row r="325" spans="6:6" x14ac:dyDescent="0.25">
      <c r="F325" s="362"/>
    </row>
    <row r="326" spans="6:6" x14ac:dyDescent="0.25">
      <c r="F326" s="362"/>
    </row>
    <row r="327" spans="6:6" x14ac:dyDescent="0.25">
      <c r="F327" s="362"/>
    </row>
    <row r="328" spans="6:6" x14ac:dyDescent="0.25">
      <c r="F328" s="362"/>
    </row>
    <row r="329" spans="6:6" x14ac:dyDescent="0.25">
      <c r="F329" s="362"/>
    </row>
    <row r="330" spans="6:6" x14ac:dyDescent="0.25">
      <c r="F330" s="362"/>
    </row>
    <row r="331" spans="6:6" x14ac:dyDescent="0.25">
      <c r="F331" s="362"/>
    </row>
    <row r="332" spans="6:6" x14ac:dyDescent="0.25">
      <c r="F332" s="362"/>
    </row>
    <row r="333" spans="6:6" x14ac:dyDescent="0.25">
      <c r="F333" s="362"/>
    </row>
    <row r="334" spans="6:6" x14ac:dyDescent="0.25">
      <c r="F334" s="362"/>
    </row>
    <row r="335" spans="6:6" x14ac:dyDescent="0.25">
      <c r="F335" s="362"/>
    </row>
    <row r="336" spans="6:6" x14ac:dyDescent="0.25">
      <c r="F336" s="362"/>
    </row>
    <row r="337" spans="6:6" x14ac:dyDescent="0.25">
      <c r="F337" s="362"/>
    </row>
    <row r="338" spans="6:6" x14ac:dyDescent="0.25">
      <c r="F338" s="362"/>
    </row>
    <row r="339" spans="6:6" x14ac:dyDescent="0.25">
      <c r="F339" s="362"/>
    </row>
    <row r="340" spans="6:6" x14ac:dyDescent="0.25">
      <c r="F340" s="362"/>
    </row>
    <row r="341" spans="6:6" x14ac:dyDescent="0.25">
      <c r="F341" s="362"/>
    </row>
    <row r="342" spans="6:6" x14ac:dyDescent="0.25">
      <c r="F342" s="362"/>
    </row>
    <row r="343" spans="6:6" x14ac:dyDescent="0.25">
      <c r="F343" s="362"/>
    </row>
    <row r="344" spans="6:6" x14ac:dyDescent="0.25">
      <c r="F344" s="362"/>
    </row>
    <row r="345" spans="6:6" x14ac:dyDescent="0.25">
      <c r="F345" s="362"/>
    </row>
    <row r="346" spans="6:6" x14ac:dyDescent="0.25">
      <c r="F346" s="362"/>
    </row>
    <row r="347" spans="6:6" x14ac:dyDescent="0.25">
      <c r="F347" s="362"/>
    </row>
    <row r="348" spans="6:6" x14ac:dyDescent="0.25">
      <c r="F348" s="362"/>
    </row>
    <row r="349" spans="6:6" x14ac:dyDescent="0.25">
      <c r="F349" s="362"/>
    </row>
    <row r="350" spans="6:6" x14ac:dyDescent="0.25">
      <c r="F350" s="362"/>
    </row>
    <row r="351" spans="6:6" x14ac:dyDescent="0.25">
      <c r="F351" s="362"/>
    </row>
    <row r="352" spans="6:6" x14ac:dyDescent="0.25">
      <c r="F352" s="362"/>
    </row>
    <row r="353" spans="6:6" x14ac:dyDescent="0.25">
      <c r="F353" s="362"/>
    </row>
    <row r="354" spans="6:6" x14ac:dyDescent="0.25">
      <c r="F354" s="362"/>
    </row>
    <row r="355" spans="6:6" x14ac:dyDescent="0.25">
      <c r="F355" s="362"/>
    </row>
    <row r="356" spans="6:6" x14ac:dyDescent="0.25">
      <c r="F356" s="362"/>
    </row>
    <row r="357" spans="6:6" x14ac:dyDescent="0.25">
      <c r="F357" s="362"/>
    </row>
    <row r="358" spans="6:6" x14ac:dyDescent="0.25">
      <c r="F358" s="362"/>
    </row>
    <row r="359" spans="6:6" x14ac:dyDescent="0.25">
      <c r="F359" s="362"/>
    </row>
    <row r="360" spans="6:6" x14ac:dyDescent="0.25">
      <c r="F360" s="362"/>
    </row>
    <row r="361" spans="6:6" x14ac:dyDescent="0.25">
      <c r="F361" s="362"/>
    </row>
    <row r="362" spans="6:6" x14ac:dyDescent="0.25">
      <c r="F362" s="362"/>
    </row>
  </sheetData>
  <mergeCells count="12">
    <mergeCell ref="A137:E137"/>
    <mergeCell ref="A1:F1"/>
    <mergeCell ref="A2:F2"/>
    <mergeCell ref="A3:F3"/>
    <mergeCell ref="A4:F4"/>
    <mergeCell ref="E8:F8"/>
    <mergeCell ref="E9:F9"/>
    <mergeCell ref="C34:E34"/>
    <mergeCell ref="B36:B40"/>
    <mergeCell ref="C94:E94"/>
    <mergeCell ref="C125:E125"/>
    <mergeCell ref="C135:E135"/>
  </mergeCells>
  <conditionalFormatting sqref="E10 E12:E13">
    <cfRule type="cellIs" dxfId="5" priority="1" operator="equal">
      <formula>0</formula>
    </cfRule>
  </conditionalFormatting>
  <conditionalFormatting sqref="E44:E47">
    <cfRule type="cellIs" dxfId="4" priority="2" operator="equal">
      <formula>0</formula>
    </cfRule>
  </conditionalFormatting>
  <conditionalFormatting sqref="E51 E55 E57 E59 E63 E67:E68 E70:E71 E75:E76 E79 E81 E84:E88">
    <cfRule type="cellIs" dxfId="3" priority="3" operator="equal">
      <formula>0</formula>
    </cfRule>
  </conditionalFormatting>
  <conditionalFormatting sqref="E91:E92">
    <cfRule type="cellIs" dxfId="2" priority="4" operator="equal">
      <formula>0</formula>
    </cfRule>
  </conditionalFormatting>
  <conditionalFormatting sqref="E99 E101 E104:E110 E112:E113 E116:E120 E123">
    <cfRule type="cellIs" dxfId="1" priority="5" operator="equal">
      <formula>0</formula>
    </cfRule>
  </conditionalFormatting>
  <conditionalFormatting sqref="E128:E133">
    <cfRule type="cellIs" dxfId="0" priority="6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5" fitToHeight="0" orientation="portrait" r:id="rId1"/>
  <headerFooter>
    <oddFooter>&amp;L&amp;"Arial,Normal"&amp;5DPGF - LOT 05: CF-Cf-ALARME INCENDIE-SECURITE &amp;C&amp;"Arial,Normal"&amp;5- MMW ARCHITECTURE - ARCHIFALE - SIGMA INGENIERIE - STRUCTURE CONCEPT - INGENC - GEOME - ES2  -&amp;R&amp;"Arial,Normal"&amp;5LYCEE DE WALLIS ET FUTUNA - Page &amp;P/&amp;N</oddFooter>
  </headerFooter>
  <rowBreaks count="3" manualBreakCount="3">
    <brk id="47" max="5" man="1"/>
    <brk id="89" max="5" man="1"/>
    <brk id="12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4D571-BAB5-42FE-B45B-643B2B723136}">
  <sheetPr>
    <pageSetUpPr fitToPage="1"/>
  </sheetPr>
  <dimension ref="A1:M401"/>
  <sheetViews>
    <sheetView zoomScaleNormal="100" zoomScaleSheetLayoutView="100" workbookViewId="0">
      <selection activeCell="A62" sqref="A62"/>
    </sheetView>
  </sheetViews>
  <sheetFormatPr baseColWidth="10" defaultColWidth="11.42578125" defaultRowHeight="12" x14ac:dyDescent="0.25"/>
  <cols>
    <col min="1" max="1" width="8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2.7109375" style="201" customWidth="1"/>
    <col min="6" max="6" width="17.7109375" style="202" customWidth="1"/>
    <col min="7" max="7" width="3.7109375" style="139" customWidth="1"/>
    <col min="8" max="213" width="11.42578125" style="139"/>
    <col min="214" max="214" width="10.7109375" style="139" customWidth="1"/>
    <col min="215" max="215" width="50.7109375" style="139" customWidth="1"/>
    <col min="216" max="216" width="5.7109375" style="139" customWidth="1"/>
    <col min="217" max="217" width="8.7109375" style="139" customWidth="1"/>
    <col min="218" max="218" width="10.7109375" style="139" customWidth="1"/>
    <col min="219" max="219" width="13.7109375" style="139" customWidth="1"/>
    <col min="220" max="220" width="3.7109375" style="139" customWidth="1"/>
    <col min="221" max="469" width="11.42578125" style="139"/>
    <col min="470" max="470" width="10.7109375" style="139" customWidth="1"/>
    <col min="471" max="471" width="50.7109375" style="139" customWidth="1"/>
    <col min="472" max="472" width="5.7109375" style="139" customWidth="1"/>
    <col min="473" max="473" width="8.7109375" style="139" customWidth="1"/>
    <col min="474" max="474" width="10.7109375" style="139" customWidth="1"/>
    <col min="475" max="475" width="13.7109375" style="139" customWidth="1"/>
    <col min="476" max="476" width="3.7109375" style="139" customWidth="1"/>
    <col min="477" max="725" width="11.42578125" style="139"/>
    <col min="726" max="726" width="10.7109375" style="139" customWidth="1"/>
    <col min="727" max="727" width="50.7109375" style="139" customWidth="1"/>
    <col min="728" max="728" width="5.7109375" style="139" customWidth="1"/>
    <col min="729" max="729" width="8.7109375" style="139" customWidth="1"/>
    <col min="730" max="730" width="10.7109375" style="139" customWidth="1"/>
    <col min="731" max="731" width="13.7109375" style="139" customWidth="1"/>
    <col min="732" max="732" width="3.7109375" style="139" customWidth="1"/>
    <col min="733" max="981" width="11.42578125" style="139"/>
    <col min="982" max="982" width="10.7109375" style="139" customWidth="1"/>
    <col min="983" max="983" width="50.7109375" style="139" customWidth="1"/>
    <col min="984" max="984" width="5.7109375" style="139" customWidth="1"/>
    <col min="985" max="985" width="8.7109375" style="139" customWidth="1"/>
    <col min="986" max="986" width="10.7109375" style="139" customWidth="1"/>
    <col min="987" max="987" width="13.7109375" style="139" customWidth="1"/>
    <col min="988" max="988" width="3.7109375" style="139" customWidth="1"/>
    <col min="989" max="1237" width="11.42578125" style="139"/>
    <col min="1238" max="1238" width="10.7109375" style="139" customWidth="1"/>
    <col min="1239" max="1239" width="50.7109375" style="139" customWidth="1"/>
    <col min="1240" max="1240" width="5.7109375" style="139" customWidth="1"/>
    <col min="1241" max="1241" width="8.7109375" style="139" customWidth="1"/>
    <col min="1242" max="1242" width="10.7109375" style="139" customWidth="1"/>
    <col min="1243" max="1243" width="13.7109375" style="139" customWidth="1"/>
    <col min="1244" max="1244" width="3.7109375" style="139" customWidth="1"/>
    <col min="1245" max="1493" width="11.42578125" style="139"/>
    <col min="1494" max="1494" width="10.7109375" style="139" customWidth="1"/>
    <col min="1495" max="1495" width="50.7109375" style="139" customWidth="1"/>
    <col min="1496" max="1496" width="5.7109375" style="139" customWidth="1"/>
    <col min="1497" max="1497" width="8.7109375" style="139" customWidth="1"/>
    <col min="1498" max="1498" width="10.7109375" style="139" customWidth="1"/>
    <col min="1499" max="1499" width="13.7109375" style="139" customWidth="1"/>
    <col min="1500" max="1500" width="3.7109375" style="139" customWidth="1"/>
    <col min="1501" max="1749" width="11.42578125" style="139"/>
    <col min="1750" max="1750" width="10.7109375" style="139" customWidth="1"/>
    <col min="1751" max="1751" width="50.7109375" style="139" customWidth="1"/>
    <col min="1752" max="1752" width="5.7109375" style="139" customWidth="1"/>
    <col min="1753" max="1753" width="8.7109375" style="139" customWidth="1"/>
    <col min="1754" max="1754" width="10.7109375" style="139" customWidth="1"/>
    <col min="1755" max="1755" width="13.7109375" style="139" customWidth="1"/>
    <col min="1756" max="1756" width="3.7109375" style="139" customWidth="1"/>
    <col min="1757" max="2005" width="11.42578125" style="139"/>
    <col min="2006" max="2006" width="10.7109375" style="139" customWidth="1"/>
    <col min="2007" max="2007" width="50.7109375" style="139" customWidth="1"/>
    <col min="2008" max="2008" width="5.7109375" style="139" customWidth="1"/>
    <col min="2009" max="2009" width="8.7109375" style="139" customWidth="1"/>
    <col min="2010" max="2010" width="10.7109375" style="139" customWidth="1"/>
    <col min="2011" max="2011" width="13.7109375" style="139" customWidth="1"/>
    <col min="2012" max="2012" width="3.7109375" style="139" customWidth="1"/>
    <col min="2013" max="2261" width="11.42578125" style="139"/>
    <col min="2262" max="2262" width="10.7109375" style="139" customWidth="1"/>
    <col min="2263" max="2263" width="50.7109375" style="139" customWidth="1"/>
    <col min="2264" max="2264" width="5.7109375" style="139" customWidth="1"/>
    <col min="2265" max="2265" width="8.7109375" style="139" customWidth="1"/>
    <col min="2266" max="2266" width="10.7109375" style="139" customWidth="1"/>
    <col min="2267" max="2267" width="13.7109375" style="139" customWidth="1"/>
    <col min="2268" max="2268" width="3.7109375" style="139" customWidth="1"/>
    <col min="2269" max="2517" width="11.42578125" style="139"/>
    <col min="2518" max="2518" width="10.7109375" style="139" customWidth="1"/>
    <col min="2519" max="2519" width="50.7109375" style="139" customWidth="1"/>
    <col min="2520" max="2520" width="5.7109375" style="139" customWidth="1"/>
    <col min="2521" max="2521" width="8.7109375" style="139" customWidth="1"/>
    <col min="2522" max="2522" width="10.7109375" style="139" customWidth="1"/>
    <col min="2523" max="2523" width="13.7109375" style="139" customWidth="1"/>
    <col min="2524" max="2524" width="3.7109375" style="139" customWidth="1"/>
    <col min="2525" max="2773" width="11.42578125" style="139"/>
    <col min="2774" max="2774" width="10.7109375" style="139" customWidth="1"/>
    <col min="2775" max="2775" width="50.7109375" style="139" customWidth="1"/>
    <col min="2776" max="2776" width="5.7109375" style="139" customWidth="1"/>
    <col min="2777" max="2777" width="8.7109375" style="139" customWidth="1"/>
    <col min="2778" max="2778" width="10.7109375" style="139" customWidth="1"/>
    <col min="2779" max="2779" width="13.7109375" style="139" customWidth="1"/>
    <col min="2780" max="2780" width="3.7109375" style="139" customWidth="1"/>
    <col min="2781" max="3029" width="11.42578125" style="139"/>
    <col min="3030" max="3030" width="10.7109375" style="139" customWidth="1"/>
    <col min="3031" max="3031" width="50.7109375" style="139" customWidth="1"/>
    <col min="3032" max="3032" width="5.7109375" style="139" customWidth="1"/>
    <col min="3033" max="3033" width="8.7109375" style="139" customWidth="1"/>
    <col min="3034" max="3034" width="10.7109375" style="139" customWidth="1"/>
    <col min="3035" max="3035" width="13.7109375" style="139" customWidth="1"/>
    <col min="3036" max="3036" width="3.7109375" style="139" customWidth="1"/>
    <col min="3037" max="3285" width="11.42578125" style="139"/>
    <col min="3286" max="3286" width="10.7109375" style="139" customWidth="1"/>
    <col min="3287" max="3287" width="50.7109375" style="139" customWidth="1"/>
    <col min="3288" max="3288" width="5.7109375" style="139" customWidth="1"/>
    <col min="3289" max="3289" width="8.7109375" style="139" customWidth="1"/>
    <col min="3290" max="3290" width="10.7109375" style="139" customWidth="1"/>
    <col min="3291" max="3291" width="13.7109375" style="139" customWidth="1"/>
    <col min="3292" max="3292" width="3.7109375" style="139" customWidth="1"/>
    <col min="3293" max="3541" width="11.42578125" style="139"/>
    <col min="3542" max="3542" width="10.7109375" style="139" customWidth="1"/>
    <col min="3543" max="3543" width="50.7109375" style="139" customWidth="1"/>
    <col min="3544" max="3544" width="5.7109375" style="139" customWidth="1"/>
    <col min="3545" max="3545" width="8.7109375" style="139" customWidth="1"/>
    <col min="3546" max="3546" width="10.7109375" style="139" customWidth="1"/>
    <col min="3547" max="3547" width="13.7109375" style="139" customWidth="1"/>
    <col min="3548" max="3548" width="3.7109375" style="139" customWidth="1"/>
    <col min="3549" max="3797" width="11.42578125" style="139"/>
    <col min="3798" max="3798" width="10.7109375" style="139" customWidth="1"/>
    <col min="3799" max="3799" width="50.7109375" style="139" customWidth="1"/>
    <col min="3800" max="3800" width="5.7109375" style="139" customWidth="1"/>
    <col min="3801" max="3801" width="8.7109375" style="139" customWidth="1"/>
    <col min="3802" max="3802" width="10.7109375" style="139" customWidth="1"/>
    <col min="3803" max="3803" width="13.7109375" style="139" customWidth="1"/>
    <col min="3804" max="3804" width="3.7109375" style="139" customWidth="1"/>
    <col min="3805" max="4053" width="11.42578125" style="139"/>
    <col min="4054" max="4054" width="10.7109375" style="139" customWidth="1"/>
    <col min="4055" max="4055" width="50.7109375" style="139" customWidth="1"/>
    <col min="4056" max="4056" width="5.7109375" style="139" customWidth="1"/>
    <col min="4057" max="4057" width="8.7109375" style="139" customWidth="1"/>
    <col min="4058" max="4058" width="10.7109375" style="139" customWidth="1"/>
    <col min="4059" max="4059" width="13.7109375" style="139" customWidth="1"/>
    <col min="4060" max="4060" width="3.7109375" style="139" customWidth="1"/>
    <col min="4061" max="4309" width="11.42578125" style="139"/>
    <col min="4310" max="4310" width="10.7109375" style="139" customWidth="1"/>
    <col min="4311" max="4311" width="50.7109375" style="139" customWidth="1"/>
    <col min="4312" max="4312" width="5.7109375" style="139" customWidth="1"/>
    <col min="4313" max="4313" width="8.7109375" style="139" customWidth="1"/>
    <col min="4314" max="4314" width="10.7109375" style="139" customWidth="1"/>
    <col min="4315" max="4315" width="13.7109375" style="139" customWidth="1"/>
    <col min="4316" max="4316" width="3.7109375" style="139" customWidth="1"/>
    <col min="4317" max="4565" width="11.42578125" style="139"/>
    <col min="4566" max="4566" width="10.7109375" style="139" customWidth="1"/>
    <col min="4567" max="4567" width="50.7109375" style="139" customWidth="1"/>
    <col min="4568" max="4568" width="5.7109375" style="139" customWidth="1"/>
    <col min="4569" max="4569" width="8.7109375" style="139" customWidth="1"/>
    <col min="4570" max="4570" width="10.7109375" style="139" customWidth="1"/>
    <col min="4571" max="4571" width="13.7109375" style="139" customWidth="1"/>
    <col min="4572" max="4572" width="3.7109375" style="139" customWidth="1"/>
    <col min="4573" max="4821" width="11.42578125" style="139"/>
    <col min="4822" max="4822" width="10.7109375" style="139" customWidth="1"/>
    <col min="4823" max="4823" width="50.7109375" style="139" customWidth="1"/>
    <col min="4824" max="4824" width="5.7109375" style="139" customWidth="1"/>
    <col min="4825" max="4825" width="8.7109375" style="139" customWidth="1"/>
    <col min="4826" max="4826" width="10.7109375" style="139" customWidth="1"/>
    <col min="4827" max="4827" width="13.7109375" style="139" customWidth="1"/>
    <col min="4828" max="4828" width="3.7109375" style="139" customWidth="1"/>
    <col min="4829" max="5077" width="11.42578125" style="139"/>
    <col min="5078" max="5078" width="10.7109375" style="139" customWidth="1"/>
    <col min="5079" max="5079" width="50.7109375" style="139" customWidth="1"/>
    <col min="5080" max="5080" width="5.7109375" style="139" customWidth="1"/>
    <col min="5081" max="5081" width="8.7109375" style="139" customWidth="1"/>
    <col min="5082" max="5082" width="10.7109375" style="139" customWidth="1"/>
    <col min="5083" max="5083" width="13.7109375" style="139" customWidth="1"/>
    <col min="5084" max="5084" width="3.7109375" style="139" customWidth="1"/>
    <col min="5085" max="5333" width="11.42578125" style="139"/>
    <col min="5334" max="5334" width="10.7109375" style="139" customWidth="1"/>
    <col min="5335" max="5335" width="50.7109375" style="139" customWidth="1"/>
    <col min="5336" max="5336" width="5.7109375" style="139" customWidth="1"/>
    <col min="5337" max="5337" width="8.7109375" style="139" customWidth="1"/>
    <col min="5338" max="5338" width="10.7109375" style="139" customWidth="1"/>
    <col min="5339" max="5339" width="13.7109375" style="139" customWidth="1"/>
    <col min="5340" max="5340" width="3.7109375" style="139" customWidth="1"/>
    <col min="5341" max="5589" width="11.42578125" style="139"/>
    <col min="5590" max="5590" width="10.7109375" style="139" customWidth="1"/>
    <col min="5591" max="5591" width="50.7109375" style="139" customWidth="1"/>
    <col min="5592" max="5592" width="5.7109375" style="139" customWidth="1"/>
    <col min="5593" max="5593" width="8.7109375" style="139" customWidth="1"/>
    <col min="5594" max="5594" width="10.7109375" style="139" customWidth="1"/>
    <col min="5595" max="5595" width="13.7109375" style="139" customWidth="1"/>
    <col min="5596" max="5596" width="3.7109375" style="139" customWidth="1"/>
    <col min="5597" max="5845" width="11.42578125" style="139"/>
    <col min="5846" max="5846" width="10.7109375" style="139" customWidth="1"/>
    <col min="5847" max="5847" width="50.7109375" style="139" customWidth="1"/>
    <col min="5848" max="5848" width="5.7109375" style="139" customWidth="1"/>
    <col min="5849" max="5849" width="8.7109375" style="139" customWidth="1"/>
    <col min="5850" max="5850" width="10.7109375" style="139" customWidth="1"/>
    <col min="5851" max="5851" width="13.7109375" style="139" customWidth="1"/>
    <col min="5852" max="5852" width="3.7109375" style="139" customWidth="1"/>
    <col min="5853" max="6101" width="11.42578125" style="139"/>
    <col min="6102" max="6102" width="10.7109375" style="139" customWidth="1"/>
    <col min="6103" max="6103" width="50.7109375" style="139" customWidth="1"/>
    <col min="6104" max="6104" width="5.7109375" style="139" customWidth="1"/>
    <col min="6105" max="6105" width="8.7109375" style="139" customWidth="1"/>
    <col min="6106" max="6106" width="10.7109375" style="139" customWidth="1"/>
    <col min="6107" max="6107" width="13.7109375" style="139" customWidth="1"/>
    <col min="6108" max="6108" width="3.7109375" style="139" customWidth="1"/>
    <col min="6109" max="6357" width="11.42578125" style="139"/>
    <col min="6358" max="6358" width="10.7109375" style="139" customWidth="1"/>
    <col min="6359" max="6359" width="50.7109375" style="139" customWidth="1"/>
    <col min="6360" max="6360" width="5.7109375" style="139" customWidth="1"/>
    <col min="6361" max="6361" width="8.7109375" style="139" customWidth="1"/>
    <col min="6362" max="6362" width="10.7109375" style="139" customWidth="1"/>
    <col min="6363" max="6363" width="13.7109375" style="139" customWidth="1"/>
    <col min="6364" max="6364" width="3.7109375" style="139" customWidth="1"/>
    <col min="6365" max="6613" width="11.42578125" style="139"/>
    <col min="6614" max="6614" width="10.7109375" style="139" customWidth="1"/>
    <col min="6615" max="6615" width="50.7109375" style="139" customWidth="1"/>
    <col min="6616" max="6616" width="5.7109375" style="139" customWidth="1"/>
    <col min="6617" max="6617" width="8.7109375" style="139" customWidth="1"/>
    <col min="6618" max="6618" width="10.7109375" style="139" customWidth="1"/>
    <col min="6619" max="6619" width="13.7109375" style="139" customWidth="1"/>
    <col min="6620" max="6620" width="3.7109375" style="139" customWidth="1"/>
    <col min="6621" max="6869" width="11.42578125" style="139"/>
    <col min="6870" max="6870" width="10.7109375" style="139" customWidth="1"/>
    <col min="6871" max="6871" width="50.7109375" style="139" customWidth="1"/>
    <col min="6872" max="6872" width="5.7109375" style="139" customWidth="1"/>
    <col min="6873" max="6873" width="8.7109375" style="139" customWidth="1"/>
    <col min="6874" max="6874" width="10.7109375" style="139" customWidth="1"/>
    <col min="6875" max="6875" width="13.7109375" style="139" customWidth="1"/>
    <col min="6876" max="6876" width="3.7109375" style="139" customWidth="1"/>
    <col min="6877" max="7125" width="11.42578125" style="139"/>
    <col min="7126" max="7126" width="10.7109375" style="139" customWidth="1"/>
    <col min="7127" max="7127" width="50.7109375" style="139" customWidth="1"/>
    <col min="7128" max="7128" width="5.7109375" style="139" customWidth="1"/>
    <col min="7129" max="7129" width="8.7109375" style="139" customWidth="1"/>
    <col min="7130" max="7130" width="10.7109375" style="139" customWidth="1"/>
    <col min="7131" max="7131" width="13.7109375" style="139" customWidth="1"/>
    <col min="7132" max="7132" width="3.7109375" style="139" customWidth="1"/>
    <col min="7133" max="7381" width="11.42578125" style="139"/>
    <col min="7382" max="7382" width="10.7109375" style="139" customWidth="1"/>
    <col min="7383" max="7383" width="50.7109375" style="139" customWidth="1"/>
    <col min="7384" max="7384" width="5.7109375" style="139" customWidth="1"/>
    <col min="7385" max="7385" width="8.7109375" style="139" customWidth="1"/>
    <col min="7386" max="7386" width="10.7109375" style="139" customWidth="1"/>
    <col min="7387" max="7387" width="13.7109375" style="139" customWidth="1"/>
    <col min="7388" max="7388" width="3.7109375" style="139" customWidth="1"/>
    <col min="7389" max="7637" width="11.42578125" style="139"/>
    <col min="7638" max="7638" width="10.7109375" style="139" customWidth="1"/>
    <col min="7639" max="7639" width="50.7109375" style="139" customWidth="1"/>
    <col min="7640" max="7640" width="5.7109375" style="139" customWidth="1"/>
    <col min="7641" max="7641" width="8.7109375" style="139" customWidth="1"/>
    <col min="7642" max="7642" width="10.7109375" style="139" customWidth="1"/>
    <col min="7643" max="7643" width="13.7109375" style="139" customWidth="1"/>
    <col min="7644" max="7644" width="3.7109375" style="139" customWidth="1"/>
    <col min="7645" max="7893" width="11.42578125" style="139"/>
    <col min="7894" max="7894" width="10.7109375" style="139" customWidth="1"/>
    <col min="7895" max="7895" width="50.7109375" style="139" customWidth="1"/>
    <col min="7896" max="7896" width="5.7109375" style="139" customWidth="1"/>
    <col min="7897" max="7897" width="8.7109375" style="139" customWidth="1"/>
    <col min="7898" max="7898" width="10.7109375" style="139" customWidth="1"/>
    <col min="7899" max="7899" width="13.7109375" style="139" customWidth="1"/>
    <col min="7900" max="7900" width="3.7109375" style="139" customWidth="1"/>
    <col min="7901" max="8149" width="11.42578125" style="139"/>
    <col min="8150" max="8150" width="10.7109375" style="139" customWidth="1"/>
    <col min="8151" max="8151" width="50.7109375" style="139" customWidth="1"/>
    <col min="8152" max="8152" width="5.7109375" style="139" customWidth="1"/>
    <col min="8153" max="8153" width="8.7109375" style="139" customWidth="1"/>
    <col min="8154" max="8154" width="10.7109375" style="139" customWidth="1"/>
    <col min="8155" max="8155" width="13.7109375" style="139" customWidth="1"/>
    <col min="8156" max="8156" width="3.7109375" style="139" customWidth="1"/>
    <col min="8157" max="8405" width="11.42578125" style="139"/>
    <col min="8406" max="8406" width="10.7109375" style="139" customWidth="1"/>
    <col min="8407" max="8407" width="50.7109375" style="139" customWidth="1"/>
    <col min="8408" max="8408" width="5.7109375" style="139" customWidth="1"/>
    <col min="8409" max="8409" width="8.7109375" style="139" customWidth="1"/>
    <col min="8410" max="8410" width="10.7109375" style="139" customWidth="1"/>
    <col min="8411" max="8411" width="13.7109375" style="139" customWidth="1"/>
    <col min="8412" max="8412" width="3.7109375" style="139" customWidth="1"/>
    <col min="8413" max="8661" width="11.42578125" style="139"/>
    <col min="8662" max="8662" width="10.7109375" style="139" customWidth="1"/>
    <col min="8663" max="8663" width="50.7109375" style="139" customWidth="1"/>
    <col min="8664" max="8664" width="5.7109375" style="139" customWidth="1"/>
    <col min="8665" max="8665" width="8.7109375" style="139" customWidth="1"/>
    <col min="8666" max="8666" width="10.7109375" style="139" customWidth="1"/>
    <col min="8667" max="8667" width="13.7109375" style="139" customWidth="1"/>
    <col min="8668" max="8668" width="3.7109375" style="139" customWidth="1"/>
    <col min="8669" max="8917" width="11.42578125" style="139"/>
    <col min="8918" max="8918" width="10.7109375" style="139" customWidth="1"/>
    <col min="8919" max="8919" width="50.7109375" style="139" customWidth="1"/>
    <col min="8920" max="8920" width="5.7109375" style="139" customWidth="1"/>
    <col min="8921" max="8921" width="8.7109375" style="139" customWidth="1"/>
    <col min="8922" max="8922" width="10.7109375" style="139" customWidth="1"/>
    <col min="8923" max="8923" width="13.7109375" style="139" customWidth="1"/>
    <col min="8924" max="8924" width="3.7109375" style="139" customWidth="1"/>
    <col min="8925" max="9173" width="11.42578125" style="139"/>
    <col min="9174" max="9174" width="10.7109375" style="139" customWidth="1"/>
    <col min="9175" max="9175" width="50.7109375" style="139" customWidth="1"/>
    <col min="9176" max="9176" width="5.7109375" style="139" customWidth="1"/>
    <col min="9177" max="9177" width="8.7109375" style="139" customWidth="1"/>
    <col min="9178" max="9178" width="10.7109375" style="139" customWidth="1"/>
    <col min="9179" max="9179" width="13.7109375" style="139" customWidth="1"/>
    <col min="9180" max="9180" width="3.7109375" style="139" customWidth="1"/>
    <col min="9181" max="9429" width="11.42578125" style="139"/>
    <col min="9430" max="9430" width="10.7109375" style="139" customWidth="1"/>
    <col min="9431" max="9431" width="50.7109375" style="139" customWidth="1"/>
    <col min="9432" max="9432" width="5.7109375" style="139" customWidth="1"/>
    <col min="9433" max="9433" width="8.7109375" style="139" customWidth="1"/>
    <col min="9434" max="9434" width="10.7109375" style="139" customWidth="1"/>
    <col min="9435" max="9435" width="13.7109375" style="139" customWidth="1"/>
    <col min="9436" max="9436" width="3.7109375" style="139" customWidth="1"/>
    <col min="9437" max="9685" width="11.42578125" style="139"/>
    <col min="9686" max="9686" width="10.7109375" style="139" customWidth="1"/>
    <col min="9687" max="9687" width="50.7109375" style="139" customWidth="1"/>
    <col min="9688" max="9688" width="5.7109375" style="139" customWidth="1"/>
    <col min="9689" max="9689" width="8.7109375" style="139" customWidth="1"/>
    <col min="9690" max="9690" width="10.7109375" style="139" customWidth="1"/>
    <col min="9691" max="9691" width="13.7109375" style="139" customWidth="1"/>
    <col min="9692" max="9692" width="3.7109375" style="139" customWidth="1"/>
    <col min="9693" max="9941" width="11.42578125" style="139"/>
    <col min="9942" max="9942" width="10.7109375" style="139" customWidth="1"/>
    <col min="9943" max="9943" width="50.7109375" style="139" customWidth="1"/>
    <col min="9944" max="9944" width="5.7109375" style="139" customWidth="1"/>
    <col min="9945" max="9945" width="8.7109375" style="139" customWidth="1"/>
    <col min="9946" max="9946" width="10.7109375" style="139" customWidth="1"/>
    <col min="9947" max="9947" width="13.7109375" style="139" customWidth="1"/>
    <col min="9948" max="9948" width="3.7109375" style="139" customWidth="1"/>
    <col min="9949" max="10197" width="11.42578125" style="139"/>
    <col min="10198" max="10198" width="10.7109375" style="139" customWidth="1"/>
    <col min="10199" max="10199" width="50.7109375" style="139" customWidth="1"/>
    <col min="10200" max="10200" width="5.7109375" style="139" customWidth="1"/>
    <col min="10201" max="10201" width="8.7109375" style="139" customWidth="1"/>
    <col min="10202" max="10202" width="10.7109375" style="139" customWidth="1"/>
    <col min="10203" max="10203" width="13.7109375" style="139" customWidth="1"/>
    <col min="10204" max="10204" width="3.7109375" style="139" customWidth="1"/>
    <col min="10205" max="10453" width="11.42578125" style="139"/>
    <col min="10454" max="10454" width="10.7109375" style="139" customWidth="1"/>
    <col min="10455" max="10455" width="50.7109375" style="139" customWidth="1"/>
    <col min="10456" max="10456" width="5.7109375" style="139" customWidth="1"/>
    <col min="10457" max="10457" width="8.7109375" style="139" customWidth="1"/>
    <col min="10458" max="10458" width="10.7109375" style="139" customWidth="1"/>
    <col min="10459" max="10459" width="13.7109375" style="139" customWidth="1"/>
    <col min="10460" max="10460" width="3.7109375" style="139" customWidth="1"/>
    <col min="10461" max="10709" width="11.42578125" style="139"/>
    <col min="10710" max="10710" width="10.7109375" style="139" customWidth="1"/>
    <col min="10711" max="10711" width="50.7109375" style="139" customWidth="1"/>
    <col min="10712" max="10712" width="5.7109375" style="139" customWidth="1"/>
    <col min="10713" max="10713" width="8.7109375" style="139" customWidth="1"/>
    <col min="10714" max="10714" width="10.7109375" style="139" customWidth="1"/>
    <col min="10715" max="10715" width="13.7109375" style="139" customWidth="1"/>
    <col min="10716" max="10716" width="3.7109375" style="139" customWidth="1"/>
    <col min="10717" max="10965" width="11.42578125" style="139"/>
    <col min="10966" max="10966" width="10.7109375" style="139" customWidth="1"/>
    <col min="10967" max="10967" width="50.7109375" style="139" customWidth="1"/>
    <col min="10968" max="10968" width="5.7109375" style="139" customWidth="1"/>
    <col min="10969" max="10969" width="8.7109375" style="139" customWidth="1"/>
    <col min="10970" max="10970" width="10.7109375" style="139" customWidth="1"/>
    <col min="10971" max="10971" width="13.7109375" style="139" customWidth="1"/>
    <col min="10972" max="10972" width="3.7109375" style="139" customWidth="1"/>
    <col min="10973" max="11221" width="11.42578125" style="139"/>
    <col min="11222" max="11222" width="10.7109375" style="139" customWidth="1"/>
    <col min="11223" max="11223" width="50.7109375" style="139" customWidth="1"/>
    <col min="11224" max="11224" width="5.7109375" style="139" customWidth="1"/>
    <col min="11225" max="11225" width="8.7109375" style="139" customWidth="1"/>
    <col min="11226" max="11226" width="10.7109375" style="139" customWidth="1"/>
    <col min="11227" max="11227" width="13.7109375" style="139" customWidth="1"/>
    <col min="11228" max="11228" width="3.7109375" style="139" customWidth="1"/>
    <col min="11229" max="11477" width="11.42578125" style="139"/>
    <col min="11478" max="11478" width="10.7109375" style="139" customWidth="1"/>
    <col min="11479" max="11479" width="50.7109375" style="139" customWidth="1"/>
    <col min="11480" max="11480" width="5.7109375" style="139" customWidth="1"/>
    <col min="11481" max="11481" width="8.7109375" style="139" customWidth="1"/>
    <col min="11482" max="11482" width="10.7109375" style="139" customWidth="1"/>
    <col min="11483" max="11483" width="13.7109375" style="139" customWidth="1"/>
    <col min="11484" max="11484" width="3.7109375" style="139" customWidth="1"/>
    <col min="11485" max="11733" width="11.42578125" style="139"/>
    <col min="11734" max="11734" width="10.7109375" style="139" customWidth="1"/>
    <col min="11735" max="11735" width="50.7109375" style="139" customWidth="1"/>
    <col min="11736" max="11736" width="5.7109375" style="139" customWidth="1"/>
    <col min="11737" max="11737" width="8.7109375" style="139" customWidth="1"/>
    <col min="11738" max="11738" width="10.7109375" style="139" customWidth="1"/>
    <col min="11739" max="11739" width="13.7109375" style="139" customWidth="1"/>
    <col min="11740" max="11740" width="3.7109375" style="139" customWidth="1"/>
    <col min="11741" max="11989" width="11.42578125" style="139"/>
    <col min="11990" max="11990" width="10.7109375" style="139" customWidth="1"/>
    <col min="11991" max="11991" width="50.7109375" style="139" customWidth="1"/>
    <col min="11992" max="11992" width="5.7109375" style="139" customWidth="1"/>
    <col min="11993" max="11993" width="8.7109375" style="139" customWidth="1"/>
    <col min="11994" max="11994" width="10.7109375" style="139" customWidth="1"/>
    <col min="11995" max="11995" width="13.7109375" style="139" customWidth="1"/>
    <col min="11996" max="11996" width="3.7109375" style="139" customWidth="1"/>
    <col min="11997" max="12245" width="11.42578125" style="139"/>
    <col min="12246" max="12246" width="10.7109375" style="139" customWidth="1"/>
    <col min="12247" max="12247" width="50.7109375" style="139" customWidth="1"/>
    <col min="12248" max="12248" width="5.7109375" style="139" customWidth="1"/>
    <col min="12249" max="12249" width="8.7109375" style="139" customWidth="1"/>
    <col min="12250" max="12250" width="10.7109375" style="139" customWidth="1"/>
    <col min="12251" max="12251" width="13.7109375" style="139" customWidth="1"/>
    <col min="12252" max="12252" width="3.7109375" style="139" customWidth="1"/>
    <col min="12253" max="12501" width="11.42578125" style="139"/>
    <col min="12502" max="12502" width="10.7109375" style="139" customWidth="1"/>
    <col min="12503" max="12503" width="50.7109375" style="139" customWidth="1"/>
    <col min="12504" max="12504" width="5.7109375" style="139" customWidth="1"/>
    <col min="12505" max="12505" width="8.7109375" style="139" customWidth="1"/>
    <col min="12506" max="12506" width="10.7109375" style="139" customWidth="1"/>
    <col min="12507" max="12507" width="13.7109375" style="139" customWidth="1"/>
    <col min="12508" max="12508" width="3.7109375" style="139" customWidth="1"/>
    <col min="12509" max="12757" width="11.42578125" style="139"/>
    <col min="12758" max="12758" width="10.7109375" style="139" customWidth="1"/>
    <col min="12759" max="12759" width="50.7109375" style="139" customWidth="1"/>
    <col min="12760" max="12760" width="5.7109375" style="139" customWidth="1"/>
    <col min="12761" max="12761" width="8.7109375" style="139" customWidth="1"/>
    <col min="12762" max="12762" width="10.7109375" style="139" customWidth="1"/>
    <col min="12763" max="12763" width="13.7109375" style="139" customWidth="1"/>
    <col min="12764" max="12764" width="3.7109375" style="139" customWidth="1"/>
    <col min="12765" max="13013" width="11.42578125" style="139"/>
    <col min="13014" max="13014" width="10.7109375" style="139" customWidth="1"/>
    <col min="13015" max="13015" width="50.7109375" style="139" customWidth="1"/>
    <col min="13016" max="13016" width="5.7109375" style="139" customWidth="1"/>
    <col min="13017" max="13017" width="8.7109375" style="139" customWidth="1"/>
    <col min="13018" max="13018" width="10.7109375" style="139" customWidth="1"/>
    <col min="13019" max="13019" width="13.7109375" style="139" customWidth="1"/>
    <col min="13020" max="13020" width="3.7109375" style="139" customWidth="1"/>
    <col min="13021" max="13269" width="11.42578125" style="139"/>
    <col min="13270" max="13270" width="10.7109375" style="139" customWidth="1"/>
    <col min="13271" max="13271" width="50.7109375" style="139" customWidth="1"/>
    <col min="13272" max="13272" width="5.7109375" style="139" customWidth="1"/>
    <col min="13273" max="13273" width="8.7109375" style="139" customWidth="1"/>
    <col min="13274" max="13274" width="10.7109375" style="139" customWidth="1"/>
    <col min="13275" max="13275" width="13.7109375" style="139" customWidth="1"/>
    <col min="13276" max="13276" width="3.7109375" style="139" customWidth="1"/>
    <col min="13277" max="13525" width="11.42578125" style="139"/>
    <col min="13526" max="13526" width="10.7109375" style="139" customWidth="1"/>
    <col min="13527" max="13527" width="50.7109375" style="139" customWidth="1"/>
    <col min="13528" max="13528" width="5.7109375" style="139" customWidth="1"/>
    <col min="13529" max="13529" width="8.7109375" style="139" customWidth="1"/>
    <col min="13530" max="13530" width="10.7109375" style="139" customWidth="1"/>
    <col min="13531" max="13531" width="13.7109375" style="139" customWidth="1"/>
    <col min="13532" max="13532" width="3.7109375" style="139" customWidth="1"/>
    <col min="13533" max="13781" width="11.42578125" style="139"/>
    <col min="13782" max="13782" width="10.7109375" style="139" customWidth="1"/>
    <col min="13783" max="13783" width="50.7109375" style="139" customWidth="1"/>
    <col min="13784" max="13784" width="5.7109375" style="139" customWidth="1"/>
    <col min="13785" max="13785" width="8.7109375" style="139" customWidth="1"/>
    <col min="13786" max="13786" width="10.7109375" style="139" customWidth="1"/>
    <col min="13787" max="13787" width="13.7109375" style="139" customWidth="1"/>
    <col min="13788" max="13788" width="3.7109375" style="139" customWidth="1"/>
    <col min="13789" max="14037" width="11.42578125" style="139"/>
    <col min="14038" max="14038" width="10.7109375" style="139" customWidth="1"/>
    <col min="14039" max="14039" width="50.7109375" style="139" customWidth="1"/>
    <col min="14040" max="14040" width="5.7109375" style="139" customWidth="1"/>
    <col min="14041" max="14041" width="8.7109375" style="139" customWidth="1"/>
    <col min="14042" max="14042" width="10.7109375" style="139" customWidth="1"/>
    <col min="14043" max="14043" width="13.7109375" style="139" customWidth="1"/>
    <col min="14044" max="14044" width="3.7109375" style="139" customWidth="1"/>
    <col min="14045" max="14293" width="11.42578125" style="139"/>
    <col min="14294" max="14294" width="10.7109375" style="139" customWidth="1"/>
    <col min="14295" max="14295" width="50.7109375" style="139" customWidth="1"/>
    <col min="14296" max="14296" width="5.7109375" style="139" customWidth="1"/>
    <col min="14297" max="14297" width="8.7109375" style="139" customWidth="1"/>
    <col min="14298" max="14298" width="10.7109375" style="139" customWidth="1"/>
    <col min="14299" max="14299" width="13.7109375" style="139" customWidth="1"/>
    <col min="14300" max="14300" width="3.7109375" style="139" customWidth="1"/>
    <col min="14301" max="14549" width="11.42578125" style="139"/>
    <col min="14550" max="14550" width="10.7109375" style="139" customWidth="1"/>
    <col min="14551" max="14551" width="50.7109375" style="139" customWidth="1"/>
    <col min="14552" max="14552" width="5.7109375" style="139" customWidth="1"/>
    <col min="14553" max="14553" width="8.7109375" style="139" customWidth="1"/>
    <col min="14554" max="14554" width="10.7109375" style="139" customWidth="1"/>
    <col min="14555" max="14555" width="13.7109375" style="139" customWidth="1"/>
    <col min="14556" max="14556" width="3.7109375" style="139" customWidth="1"/>
    <col min="14557" max="14805" width="11.42578125" style="139"/>
    <col min="14806" max="14806" width="10.7109375" style="139" customWidth="1"/>
    <col min="14807" max="14807" width="50.7109375" style="139" customWidth="1"/>
    <col min="14808" max="14808" width="5.7109375" style="139" customWidth="1"/>
    <col min="14809" max="14809" width="8.7109375" style="139" customWidth="1"/>
    <col min="14810" max="14810" width="10.7109375" style="139" customWidth="1"/>
    <col min="14811" max="14811" width="13.7109375" style="139" customWidth="1"/>
    <col min="14812" max="14812" width="3.7109375" style="139" customWidth="1"/>
    <col min="14813" max="15061" width="11.42578125" style="139"/>
    <col min="15062" max="15062" width="10.7109375" style="139" customWidth="1"/>
    <col min="15063" max="15063" width="50.7109375" style="139" customWidth="1"/>
    <col min="15064" max="15064" width="5.7109375" style="139" customWidth="1"/>
    <col min="15065" max="15065" width="8.7109375" style="139" customWidth="1"/>
    <col min="15066" max="15066" width="10.7109375" style="139" customWidth="1"/>
    <col min="15067" max="15067" width="13.7109375" style="139" customWidth="1"/>
    <col min="15068" max="15068" width="3.7109375" style="139" customWidth="1"/>
    <col min="15069" max="15317" width="11.42578125" style="139"/>
    <col min="15318" max="15318" width="10.7109375" style="139" customWidth="1"/>
    <col min="15319" max="15319" width="50.7109375" style="139" customWidth="1"/>
    <col min="15320" max="15320" width="5.7109375" style="139" customWidth="1"/>
    <col min="15321" max="15321" width="8.7109375" style="139" customWidth="1"/>
    <col min="15322" max="15322" width="10.7109375" style="139" customWidth="1"/>
    <col min="15323" max="15323" width="13.7109375" style="139" customWidth="1"/>
    <col min="15324" max="15324" width="3.7109375" style="139" customWidth="1"/>
    <col min="15325" max="15573" width="11.42578125" style="139"/>
    <col min="15574" max="15574" width="10.7109375" style="139" customWidth="1"/>
    <col min="15575" max="15575" width="50.7109375" style="139" customWidth="1"/>
    <col min="15576" max="15576" width="5.7109375" style="139" customWidth="1"/>
    <col min="15577" max="15577" width="8.7109375" style="139" customWidth="1"/>
    <col min="15578" max="15578" width="10.7109375" style="139" customWidth="1"/>
    <col min="15579" max="15579" width="13.7109375" style="139" customWidth="1"/>
    <col min="15580" max="15580" width="3.7109375" style="139" customWidth="1"/>
    <col min="15581" max="15829" width="11.42578125" style="139"/>
    <col min="15830" max="15830" width="10.7109375" style="139" customWidth="1"/>
    <col min="15831" max="15831" width="50.7109375" style="139" customWidth="1"/>
    <col min="15832" max="15832" width="5.7109375" style="139" customWidth="1"/>
    <col min="15833" max="15833" width="8.7109375" style="139" customWidth="1"/>
    <col min="15834" max="15834" width="10.7109375" style="139" customWidth="1"/>
    <col min="15835" max="15835" width="13.7109375" style="139" customWidth="1"/>
    <col min="15836" max="15836" width="3.7109375" style="139" customWidth="1"/>
    <col min="15837" max="16085" width="11.42578125" style="139"/>
    <col min="16086" max="16086" width="10.7109375" style="139" customWidth="1"/>
    <col min="16087" max="16087" width="50.7109375" style="139" customWidth="1"/>
    <col min="16088" max="16088" width="5.7109375" style="139" customWidth="1"/>
    <col min="16089" max="16089" width="8.7109375" style="139" customWidth="1"/>
    <col min="16090" max="16090" width="10.7109375" style="139" customWidth="1"/>
    <col min="16091" max="16091" width="13.7109375" style="139" customWidth="1"/>
    <col min="16092" max="16092" width="3.7109375" style="139" customWidth="1"/>
    <col min="16093" max="16384" width="11.42578125" style="139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134" customFormat="1" ht="30.75" customHeight="1" thickTop="1" thickBot="1" x14ac:dyDescent="0.3">
      <c r="A3" s="404" t="s">
        <v>125</v>
      </c>
      <c r="B3" s="405"/>
      <c r="C3" s="405"/>
      <c r="D3" s="405"/>
      <c r="E3" s="405"/>
      <c r="F3" s="406"/>
    </row>
    <row r="4" spans="1:13" s="4" customFormat="1" ht="33.950000000000003" customHeight="1" thickTop="1" thickBot="1" x14ac:dyDescent="0.3">
      <c r="A4" s="390" t="s">
        <v>2</v>
      </c>
      <c r="B4" s="391"/>
      <c r="C4" s="391"/>
      <c r="D4" s="391"/>
      <c r="E4" s="391"/>
      <c r="F4" s="392"/>
      <c r="G4" s="5"/>
      <c r="H4" s="5"/>
      <c r="I4" s="5"/>
      <c r="J4" s="5"/>
    </row>
    <row r="5" spans="1:13" s="11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35"/>
      <c r="B6" s="136"/>
      <c r="C6" s="23"/>
      <c r="D6" s="24"/>
      <c r="E6" s="137"/>
      <c r="F6" s="138"/>
    </row>
    <row r="7" spans="1:13" ht="15" customHeight="1" x14ac:dyDescent="0.25">
      <c r="A7" s="19">
        <v>5.0999999999999996</v>
      </c>
      <c r="B7" s="20" t="s">
        <v>19</v>
      </c>
      <c r="C7" s="23"/>
      <c r="D7" s="24"/>
      <c r="E7" s="137"/>
      <c r="F7" s="138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s="140" customFormat="1" ht="24" x14ac:dyDescent="0.25">
      <c r="A10" s="21">
        <f>+A9+0.001</f>
        <v>5.1030000000000006</v>
      </c>
      <c r="B10" s="22" t="s">
        <v>24</v>
      </c>
      <c r="C10" s="23" t="s">
        <v>25</v>
      </c>
      <c r="D10" s="24">
        <v>1</v>
      </c>
      <c r="E10" s="27"/>
      <c r="F10" s="17"/>
    </row>
    <row r="11" spans="1:13" s="140" customFormat="1" ht="12.75" x14ac:dyDescent="0.25">
      <c r="A11" s="21">
        <f>+A10+0.001</f>
        <v>5.104000000000001</v>
      </c>
      <c r="B11" s="22" t="s">
        <v>26</v>
      </c>
      <c r="C11" s="23"/>
      <c r="D11" s="24"/>
      <c r="E11" s="137"/>
      <c r="F11" s="17"/>
    </row>
    <row r="12" spans="1:13" s="140" customFormat="1" ht="24" x14ac:dyDescent="0.25">
      <c r="A12" s="21"/>
      <c r="B12" s="141" t="s">
        <v>27</v>
      </c>
      <c r="C12" s="23" t="s">
        <v>25</v>
      </c>
      <c r="D12" s="24">
        <v>1</v>
      </c>
      <c r="E12" s="27"/>
      <c r="F12" s="17"/>
    </row>
    <row r="13" spans="1:13" s="140" customFormat="1" ht="12.75" x14ac:dyDescent="0.25">
      <c r="A13" s="21"/>
      <c r="B13" s="141" t="s">
        <v>28</v>
      </c>
      <c r="C13" s="23" t="s">
        <v>25</v>
      </c>
      <c r="D13" s="24">
        <v>1</v>
      </c>
      <c r="E13" s="27"/>
      <c r="F13" s="17"/>
    </row>
    <row r="14" spans="1:13" ht="15" customHeight="1" x14ac:dyDescent="0.25">
      <c r="A14" s="87"/>
      <c r="B14" s="141"/>
      <c r="C14" s="23"/>
      <c r="D14" s="24"/>
      <c r="E14" s="137"/>
      <c r="F14" s="138"/>
    </row>
    <row r="15" spans="1:13" ht="15" customHeight="1" x14ac:dyDescent="0.25">
      <c r="A15" s="87"/>
      <c r="B15" s="34" t="s">
        <v>29</v>
      </c>
      <c r="C15" s="23"/>
      <c r="D15" s="24"/>
      <c r="E15" s="137"/>
      <c r="F15" s="138"/>
    </row>
    <row r="16" spans="1:13" ht="15" customHeight="1" x14ac:dyDescent="0.25">
      <c r="A16" s="87"/>
      <c r="B16" s="34" t="s">
        <v>30</v>
      </c>
      <c r="C16" s="23"/>
      <c r="D16" s="24"/>
      <c r="E16" s="137"/>
      <c r="F16" s="138"/>
    </row>
    <row r="17" spans="1:6" ht="15" customHeight="1" x14ac:dyDescent="0.25">
      <c r="A17" s="87"/>
      <c r="B17" s="34" t="s">
        <v>31</v>
      </c>
      <c r="C17" s="23"/>
      <c r="D17" s="24"/>
      <c r="E17" s="137"/>
      <c r="F17" s="138"/>
    </row>
    <row r="18" spans="1:6" ht="15" customHeight="1" x14ac:dyDescent="0.25">
      <c r="A18" s="87"/>
      <c r="B18" s="34" t="s">
        <v>32</v>
      </c>
      <c r="C18" s="23"/>
      <c r="D18" s="24"/>
      <c r="E18" s="137"/>
      <c r="F18" s="138"/>
    </row>
    <row r="19" spans="1:6" ht="15" customHeight="1" x14ac:dyDescent="0.25">
      <c r="A19" s="87"/>
      <c r="B19" s="34" t="s">
        <v>33</v>
      </c>
      <c r="C19" s="23"/>
      <c r="D19" s="24"/>
      <c r="E19" s="137"/>
      <c r="F19" s="138"/>
    </row>
    <row r="20" spans="1:6" ht="15" customHeight="1" x14ac:dyDescent="0.25">
      <c r="A20" s="87"/>
      <c r="B20" s="34" t="s">
        <v>34</v>
      </c>
      <c r="C20" s="23"/>
      <c r="D20" s="24"/>
      <c r="E20" s="137"/>
      <c r="F20" s="138"/>
    </row>
    <row r="21" spans="1:6" ht="15" customHeight="1" x14ac:dyDescent="0.25">
      <c r="A21" s="87"/>
      <c r="B21" s="34" t="s">
        <v>35</v>
      </c>
      <c r="C21" s="23"/>
      <c r="D21" s="24"/>
      <c r="E21" s="137"/>
      <c r="F21" s="138"/>
    </row>
    <row r="22" spans="1:6" ht="15" customHeight="1" x14ac:dyDescent="0.25">
      <c r="A22" s="87"/>
      <c r="B22" s="34" t="s">
        <v>36</v>
      </c>
      <c r="C22" s="23"/>
      <c r="D22" s="24"/>
      <c r="E22" s="137"/>
      <c r="F22" s="138"/>
    </row>
    <row r="23" spans="1:6" ht="15" customHeight="1" x14ac:dyDescent="0.25">
      <c r="A23" s="87"/>
      <c r="B23" s="34" t="s">
        <v>37</v>
      </c>
      <c r="C23" s="23"/>
      <c r="D23" s="24"/>
      <c r="E23" s="137"/>
      <c r="F23" s="138"/>
    </row>
    <row r="24" spans="1:6" ht="15" customHeight="1" x14ac:dyDescent="0.25">
      <c r="A24" s="87"/>
      <c r="B24" s="34" t="s">
        <v>38</v>
      </c>
      <c r="C24" s="23"/>
      <c r="D24" s="24"/>
      <c r="E24" s="137"/>
      <c r="F24" s="138"/>
    </row>
    <row r="25" spans="1:6" ht="15" customHeight="1" x14ac:dyDescent="0.25">
      <c r="A25" s="87"/>
      <c r="B25" s="34" t="s">
        <v>39</v>
      </c>
      <c r="C25" s="23"/>
      <c r="D25" s="24"/>
      <c r="E25" s="137"/>
      <c r="F25" s="138"/>
    </row>
    <row r="26" spans="1:6" ht="15" customHeight="1" x14ac:dyDescent="0.25">
      <c r="A26" s="87"/>
      <c r="B26" s="34" t="s">
        <v>40</v>
      </c>
      <c r="C26" s="23"/>
      <c r="D26" s="24"/>
      <c r="E26" s="137"/>
      <c r="F26" s="138"/>
    </row>
    <row r="27" spans="1:6" ht="15" customHeight="1" x14ac:dyDescent="0.25">
      <c r="A27" s="87"/>
      <c r="B27" s="34" t="s">
        <v>41</v>
      </c>
      <c r="C27" s="23"/>
      <c r="D27" s="24"/>
      <c r="E27" s="137"/>
      <c r="F27" s="138"/>
    </row>
    <row r="28" spans="1:6" ht="15" customHeight="1" x14ac:dyDescent="0.25">
      <c r="A28" s="87"/>
      <c r="B28" s="34" t="s">
        <v>42</v>
      </c>
      <c r="C28" s="23"/>
      <c r="D28" s="24"/>
      <c r="E28" s="137"/>
      <c r="F28" s="138"/>
    </row>
    <row r="29" spans="1:6" ht="15" customHeight="1" x14ac:dyDescent="0.25">
      <c r="A29" s="87"/>
      <c r="B29" s="34" t="s">
        <v>43</v>
      </c>
      <c r="C29" s="23"/>
      <c r="D29" s="24"/>
      <c r="E29" s="137"/>
      <c r="F29" s="138"/>
    </row>
    <row r="30" spans="1:6" ht="15" customHeight="1" x14ac:dyDescent="0.25">
      <c r="A30" s="87"/>
      <c r="B30" s="34" t="s">
        <v>44</v>
      </c>
      <c r="C30" s="23"/>
      <c r="D30" s="24"/>
      <c r="E30" s="137"/>
      <c r="F30" s="138"/>
    </row>
    <row r="31" spans="1:6" ht="15" customHeight="1" x14ac:dyDescent="0.25">
      <c r="A31" s="87"/>
      <c r="B31" s="34" t="s">
        <v>45</v>
      </c>
      <c r="C31" s="23"/>
      <c r="D31" s="24"/>
      <c r="E31" s="137"/>
      <c r="F31" s="138"/>
    </row>
    <row r="32" spans="1:6" ht="15" customHeight="1" x14ac:dyDescent="0.25">
      <c r="A32" s="87"/>
      <c r="B32" s="34" t="s">
        <v>46</v>
      </c>
      <c r="C32" s="23"/>
      <c r="D32" s="24"/>
      <c r="E32" s="137"/>
      <c r="F32" s="138"/>
    </row>
    <row r="33" spans="1:6" ht="15" customHeight="1" thickBot="1" x14ac:dyDescent="0.3">
      <c r="A33" s="142"/>
      <c r="B33" s="143"/>
      <c r="C33" s="144"/>
      <c r="D33" s="145"/>
      <c r="E33" s="146"/>
      <c r="F33" s="147"/>
    </row>
    <row r="34" spans="1:6" ht="26.1" customHeight="1" thickTop="1" thickBot="1" x14ac:dyDescent="0.3">
      <c r="A34" s="148"/>
      <c r="B34" s="149"/>
      <c r="C34" s="398" t="s">
        <v>19</v>
      </c>
      <c r="D34" s="399"/>
      <c r="E34" s="400"/>
      <c r="F34" s="150"/>
    </row>
    <row r="35" spans="1:6" ht="15" customHeight="1" thickTop="1" thickBot="1" x14ac:dyDescent="0.3">
      <c r="A35" s="135"/>
      <c r="B35" s="136"/>
      <c r="C35" s="151"/>
      <c r="D35" s="152"/>
      <c r="E35" s="153"/>
      <c r="F35" s="154"/>
    </row>
    <row r="36" spans="1:6" s="156" customFormat="1" ht="15.75" thickTop="1" x14ac:dyDescent="0.2">
      <c r="A36" s="155"/>
      <c r="B36" s="378" t="s">
        <v>47</v>
      </c>
      <c r="C36" s="23"/>
      <c r="D36" s="24"/>
      <c r="E36" s="137"/>
      <c r="F36" s="138"/>
    </row>
    <row r="37" spans="1:6" s="156" customFormat="1" ht="15" x14ac:dyDescent="0.2">
      <c r="A37" s="155"/>
      <c r="B37" s="379"/>
      <c r="C37" s="23"/>
      <c r="D37" s="24"/>
      <c r="E37" s="137"/>
      <c r="F37" s="138"/>
    </row>
    <row r="38" spans="1:6" s="156" customFormat="1" ht="15" x14ac:dyDescent="0.2">
      <c r="A38" s="155"/>
      <c r="B38" s="379"/>
      <c r="C38" s="23"/>
      <c r="D38" s="24"/>
      <c r="E38" s="137"/>
      <c r="F38" s="138"/>
    </row>
    <row r="39" spans="1:6" s="156" customFormat="1" ht="15" x14ac:dyDescent="0.2">
      <c r="A39" s="155"/>
      <c r="B39" s="379"/>
      <c r="C39" s="23"/>
      <c r="D39" s="24"/>
      <c r="E39" s="137"/>
      <c r="F39" s="138"/>
    </row>
    <row r="40" spans="1:6" s="156" customFormat="1" ht="15.75" thickBot="1" x14ac:dyDescent="0.25">
      <c r="A40" s="155"/>
      <c r="B40" s="380"/>
      <c r="C40" s="23"/>
      <c r="D40" s="24"/>
      <c r="E40" s="137"/>
      <c r="F40" s="138"/>
    </row>
    <row r="41" spans="1:6" s="156" customFormat="1" ht="15.75" thickTop="1" x14ac:dyDescent="0.2">
      <c r="A41" s="155"/>
      <c r="B41" s="141"/>
      <c r="C41" s="23"/>
      <c r="D41" s="24"/>
      <c r="E41" s="137"/>
      <c r="F41" s="138"/>
    </row>
    <row r="42" spans="1:6" s="140" customFormat="1" ht="24" customHeight="1" x14ac:dyDescent="0.25">
      <c r="A42" s="19">
        <v>5.1999999999999993</v>
      </c>
      <c r="B42" s="20" t="s">
        <v>126</v>
      </c>
      <c r="C42" s="157"/>
      <c r="D42" s="24"/>
      <c r="E42" s="137"/>
      <c r="F42" s="138"/>
    </row>
    <row r="43" spans="1:6" s="140" customFormat="1" ht="12.75" x14ac:dyDescent="0.25">
      <c r="A43" s="87">
        <v>5.2009999999999996</v>
      </c>
      <c r="B43" s="158" t="s">
        <v>49</v>
      </c>
      <c r="C43" s="23"/>
      <c r="D43" s="24"/>
      <c r="E43" s="137"/>
      <c r="F43" s="138"/>
    </row>
    <row r="44" spans="1:6" s="140" customFormat="1" ht="12.75" x14ac:dyDescent="0.25">
      <c r="A44" s="88">
        <v>5.2010999999999994</v>
      </c>
      <c r="B44" s="22" t="s">
        <v>50</v>
      </c>
      <c r="C44" s="23" t="s">
        <v>25</v>
      </c>
      <c r="D44" s="24">
        <v>1</v>
      </c>
      <c r="E44" s="27"/>
      <c r="F44" s="17"/>
    </row>
    <row r="45" spans="1:6" s="140" customFormat="1" ht="12.75" x14ac:dyDescent="0.25">
      <c r="A45" s="88">
        <v>5.2011999999999992</v>
      </c>
      <c r="B45" s="22" t="s">
        <v>51</v>
      </c>
      <c r="C45" s="23" t="s">
        <v>25</v>
      </c>
      <c r="D45" s="24">
        <v>1</v>
      </c>
      <c r="E45" s="27"/>
      <c r="F45" s="17"/>
    </row>
    <row r="46" spans="1:6" s="140" customFormat="1" ht="12.75" x14ac:dyDescent="0.25">
      <c r="A46" s="88">
        <v>5.2012999999999989</v>
      </c>
      <c r="B46" s="22" t="s">
        <v>60</v>
      </c>
      <c r="C46" s="23" t="s">
        <v>25</v>
      </c>
      <c r="D46" s="24">
        <v>1</v>
      </c>
      <c r="E46" s="27"/>
      <c r="F46" s="17"/>
    </row>
    <row r="47" spans="1:6" s="140" customFormat="1" ht="13.5" thickBot="1" x14ac:dyDescent="0.3">
      <c r="A47" s="159">
        <v>5.2013999999999987</v>
      </c>
      <c r="B47" s="160" t="s">
        <v>61</v>
      </c>
      <c r="C47" s="144" t="s">
        <v>25</v>
      </c>
      <c r="D47" s="145">
        <v>1</v>
      </c>
      <c r="E47" s="91"/>
      <c r="F47" s="44"/>
    </row>
    <row r="48" spans="1:6" s="140" customFormat="1" ht="13.5" thickTop="1" x14ac:dyDescent="0.25">
      <c r="A48" s="161"/>
      <c r="B48" s="162"/>
      <c r="C48" s="157"/>
      <c r="D48" s="163"/>
      <c r="E48" s="164"/>
      <c r="F48" s="93"/>
    </row>
    <row r="49" spans="1:8" s="156" customFormat="1" ht="15" customHeight="1" x14ac:dyDescent="0.25">
      <c r="A49" s="87">
        <v>5.202</v>
      </c>
      <c r="B49" s="158" t="s">
        <v>62</v>
      </c>
      <c r="C49" s="23"/>
      <c r="D49" s="24" t="s">
        <v>10</v>
      </c>
      <c r="E49" s="137"/>
      <c r="F49" s="17"/>
    </row>
    <row r="50" spans="1:8" s="156" customFormat="1" ht="15" x14ac:dyDescent="0.25">
      <c r="A50" s="88">
        <v>5.2021999999999995</v>
      </c>
      <c r="B50" s="22" t="s">
        <v>63</v>
      </c>
      <c r="C50" s="23"/>
      <c r="D50" s="24"/>
      <c r="E50" s="137"/>
      <c r="F50" s="17"/>
    </row>
    <row r="51" spans="1:8" s="156" customFormat="1" ht="15" x14ac:dyDescent="0.2">
      <c r="A51" s="155"/>
      <c r="B51" s="141" t="s">
        <v>127</v>
      </c>
      <c r="C51" s="23" t="s">
        <v>25</v>
      </c>
      <c r="D51" s="24">
        <v>1</v>
      </c>
      <c r="E51" s="27"/>
      <c r="F51" s="17"/>
    </row>
    <row r="52" spans="1:8" s="156" customFormat="1" ht="15" x14ac:dyDescent="0.2">
      <c r="A52" s="155"/>
      <c r="B52" s="141" t="s">
        <v>128</v>
      </c>
      <c r="C52" s="23" t="s">
        <v>25</v>
      </c>
      <c r="D52" s="24">
        <v>1</v>
      </c>
      <c r="E52" s="27"/>
      <c r="F52" s="17"/>
    </row>
    <row r="53" spans="1:8" s="156" customFormat="1" ht="15" x14ac:dyDescent="0.2">
      <c r="A53" s="155"/>
      <c r="B53" s="141" t="s">
        <v>129</v>
      </c>
      <c r="C53" s="23" t="s">
        <v>25</v>
      </c>
      <c r="D53" s="24">
        <v>4</v>
      </c>
      <c r="E53" s="27"/>
      <c r="F53" s="17"/>
    </row>
    <row r="54" spans="1:8" s="156" customFormat="1" ht="15" x14ac:dyDescent="0.2">
      <c r="A54" s="155"/>
      <c r="B54" s="141"/>
      <c r="C54" s="23"/>
      <c r="D54" s="24"/>
      <c r="E54" s="137"/>
      <c r="F54" s="17"/>
    </row>
    <row r="55" spans="1:8" s="165" customFormat="1" ht="12.75" x14ac:dyDescent="0.25">
      <c r="A55" s="87">
        <v>5.2030000000000003</v>
      </c>
      <c r="B55" s="158" t="s">
        <v>65</v>
      </c>
      <c r="C55" s="23"/>
      <c r="D55" s="24"/>
      <c r="E55" s="137"/>
      <c r="F55" s="17"/>
    </row>
    <row r="56" spans="1:8" s="165" customFormat="1" ht="12.75" x14ac:dyDescent="0.25">
      <c r="A56" s="88">
        <v>5.2031000000000001</v>
      </c>
      <c r="B56" s="22" t="s">
        <v>66</v>
      </c>
      <c r="C56" s="23"/>
      <c r="D56" s="24"/>
      <c r="E56" s="137"/>
      <c r="F56" s="17"/>
    </row>
    <row r="57" spans="1:8" s="165" customFormat="1" ht="12.75" x14ac:dyDescent="0.2">
      <c r="A57" s="155"/>
      <c r="B57" s="141" t="s">
        <v>130</v>
      </c>
      <c r="C57" s="23" t="s">
        <v>68</v>
      </c>
      <c r="D57" s="24">
        <v>60</v>
      </c>
      <c r="E57" s="27"/>
      <c r="F57" s="17"/>
    </row>
    <row r="58" spans="1:8" s="165" customFormat="1" ht="12.75" x14ac:dyDescent="0.2">
      <c r="A58" s="155"/>
      <c r="B58" s="141" t="s">
        <v>131</v>
      </c>
      <c r="C58" s="23" t="s">
        <v>68</v>
      </c>
      <c r="D58" s="24">
        <v>120</v>
      </c>
      <c r="E58" s="27"/>
      <c r="F58" s="17"/>
    </row>
    <row r="59" spans="1:8" s="165" customFormat="1" ht="12.75" x14ac:dyDescent="0.2">
      <c r="A59" s="155"/>
      <c r="B59" s="141"/>
      <c r="C59" s="23"/>
      <c r="D59" s="24"/>
      <c r="E59" s="137"/>
      <c r="F59" s="17"/>
    </row>
    <row r="60" spans="1:8" s="165" customFormat="1" ht="12.75" x14ac:dyDescent="0.25">
      <c r="A60" s="88">
        <v>5.2031999999999998</v>
      </c>
      <c r="B60" s="22" t="s">
        <v>69</v>
      </c>
      <c r="C60" s="23"/>
      <c r="D60" s="24"/>
      <c r="E60" s="137"/>
      <c r="F60" s="17"/>
    </row>
    <row r="61" spans="1:8" s="165" customFormat="1" ht="12.75" x14ac:dyDescent="0.2">
      <c r="A61" s="155"/>
      <c r="B61" s="141" t="s">
        <v>131</v>
      </c>
      <c r="C61" s="23" t="s">
        <v>68</v>
      </c>
      <c r="D61" s="24">
        <v>50</v>
      </c>
      <c r="E61" s="27"/>
      <c r="F61" s="17"/>
    </row>
    <row r="62" spans="1:8" s="165" customFormat="1" ht="12.75" x14ac:dyDescent="0.2">
      <c r="A62" s="155"/>
      <c r="B62" s="141" t="s">
        <v>67</v>
      </c>
      <c r="C62" s="23" t="s">
        <v>68</v>
      </c>
      <c r="D62" s="24">
        <v>100</v>
      </c>
      <c r="E62" s="27"/>
      <c r="F62" s="17"/>
    </row>
    <row r="63" spans="1:8" s="165" customFormat="1" ht="12.75" x14ac:dyDescent="0.2">
      <c r="A63" s="155"/>
      <c r="B63" s="141"/>
      <c r="C63" s="23"/>
      <c r="D63" s="24"/>
      <c r="E63" s="137"/>
      <c r="F63" s="17"/>
    </row>
    <row r="64" spans="1:8" s="156" customFormat="1" ht="15" x14ac:dyDescent="0.25">
      <c r="A64" s="88">
        <v>5.2032999999999996</v>
      </c>
      <c r="B64" s="22" t="s">
        <v>71</v>
      </c>
      <c r="C64" s="23" t="s">
        <v>25</v>
      </c>
      <c r="D64" s="24">
        <v>2</v>
      </c>
      <c r="E64" s="27"/>
      <c r="F64" s="17"/>
      <c r="H64" s="166"/>
    </row>
    <row r="65" spans="1:8" s="156" customFormat="1" ht="15" x14ac:dyDescent="0.2">
      <c r="A65" s="155"/>
      <c r="B65" s="22"/>
      <c r="C65" s="23"/>
      <c r="D65" s="24"/>
      <c r="E65" s="137"/>
      <c r="F65" s="17"/>
      <c r="H65" s="166"/>
    </row>
    <row r="66" spans="1:8" s="156" customFormat="1" ht="15" x14ac:dyDescent="0.25">
      <c r="A66" s="88">
        <v>5.2033999999999994</v>
      </c>
      <c r="B66" s="22" t="s">
        <v>72</v>
      </c>
      <c r="C66" s="23" t="s">
        <v>25</v>
      </c>
      <c r="D66" s="24">
        <v>1</v>
      </c>
      <c r="E66" s="27"/>
      <c r="F66" s="17"/>
      <c r="H66" s="166"/>
    </row>
    <row r="67" spans="1:8" s="156" customFormat="1" ht="15" x14ac:dyDescent="0.2">
      <c r="A67" s="155"/>
      <c r="B67" s="22"/>
      <c r="C67" s="23"/>
      <c r="D67" s="24"/>
      <c r="E67" s="137"/>
      <c r="F67" s="17"/>
      <c r="H67" s="167"/>
    </row>
    <row r="68" spans="1:8" s="156" customFormat="1" ht="15" x14ac:dyDescent="0.25">
      <c r="A68" s="88">
        <v>5.2034999999999991</v>
      </c>
      <c r="B68" s="22" t="s">
        <v>73</v>
      </c>
      <c r="C68" s="23" t="s">
        <v>25</v>
      </c>
      <c r="D68" s="24">
        <v>1</v>
      </c>
      <c r="E68" s="27"/>
      <c r="F68" s="17"/>
      <c r="H68" s="166"/>
    </row>
    <row r="69" spans="1:8" s="156" customFormat="1" ht="15" x14ac:dyDescent="0.2">
      <c r="A69" s="155"/>
      <c r="B69" s="22"/>
      <c r="C69" s="23"/>
      <c r="D69" s="24"/>
      <c r="E69" s="137"/>
      <c r="F69" s="17"/>
      <c r="H69" s="166"/>
    </row>
    <row r="70" spans="1:8" s="156" customFormat="1" ht="15" x14ac:dyDescent="0.25">
      <c r="A70" s="88">
        <v>5.2035999999999989</v>
      </c>
      <c r="B70" s="22" t="s">
        <v>132</v>
      </c>
      <c r="C70" s="23" t="s">
        <v>68</v>
      </c>
      <c r="D70" s="24">
        <v>80</v>
      </c>
      <c r="E70" s="27"/>
      <c r="F70" s="17"/>
      <c r="H70" s="166"/>
    </row>
    <row r="71" spans="1:8" s="156" customFormat="1" ht="15" x14ac:dyDescent="0.2">
      <c r="A71" s="168"/>
      <c r="B71" s="141"/>
      <c r="C71" s="23"/>
      <c r="D71" s="24"/>
      <c r="E71" s="137"/>
      <c r="F71" s="17"/>
      <c r="H71" s="167"/>
    </row>
    <row r="72" spans="1:8" s="156" customFormat="1" ht="15" x14ac:dyDescent="0.25">
      <c r="A72" s="87">
        <v>5.2040000000000006</v>
      </c>
      <c r="B72" s="158" t="s">
        <v>133</v>
      </c>
      <c r="C72" s="23"/>
      <c r="D72" s="24"/>
      <c r="E72" s="137"/>
      <c r="F72" s="17"/>
      <c r="H72" s="166"/>
    </row>
    <row r="73" spans="1:8" s="156" customFormat="1" ht="15" x14ac:dyDescent="0.25">
      <c r="A73" s="88">
        <v>5.2041000000000004</v>
      </c>
      <c r="B73" s="22" t="s">
        <v>134</v>
      </c>
      <c r="C73" s="23"/>
      <c r="D73" s="24"/>
      <c r="E73" s="137"/>
      <c r="F73" s="17"/>
      <c r="H73" s="166"/>
    </row>
    <row r="74" spans="1:8" s="156" customFormat="1" ht="24" x14ac:dyDescent="0.25">
      <c r="A74" s="21"/>
      <c r="B74" s="141" t="s">
        <v>135</v>
      </c>
      <c r="C74" s="23" t="s">
        <v>25</v>
      </c>
      <c r="D74" s="24">
        <v>1</v>
      </c>
      <c r="E74" s="27"/>
      <c r="F74" s="17"/>
      <c r="H74" s="166"/>
    </row>
    <row r="75" spans="1:8" s="140" customFormat="1" ht="12.75" x14ac:dyDescent="0.25">
      <c r="A75" s="169"/>
      <c r="B75" s="22"/>
      <c r="C75" s="23"/>
      <c r="D75" s="24"/>
      <c r="E75" s="137"/>
      <c r="F75" s="17"/>
    </row>
    <row r="76" spans="1:8" s="140" customFormat="1" ht="12.75" x14ac:dyDescent="0.25">
      <c r="A76" s="88">
        <v>5.2042000000000002</v>
      </c>
      <c r="B76" s="22" t="s">
        <v>136</v>
      </c>
      <c r="C76" s="23"/>
      <c r="D76" s="24"/>
      <c r="E76" s="137"/>
      <c r="F76" s="17"/>
    </row>
    <row r="77" spans="1:8" s="140" customFormat="1" ht="12.75" x14ac:dyDescent="0.25">
      <c r="A77" s="21"/>
      <c r="B77" s="141" t="s">
        <v>137</v>
      </c>
      <c r="C77" s="23" t="s">
        <v>25</v>
      </c>
      <c r="D77" s="24">
        <v>1</v>
      </c>
      <c r="E77" s="27"/>
      <c r="F77" s="17"/>
    </row>
    <row r="78" spans="1:8" s="140" customFormat="1" ht="12.75" x14ac:dyDescent="0.25">
      <c r="A78" s="169"/>
      <c r="B78" s="141" t="s">
        <v>138</v>
      </c>
      <c r="C78" s="23" t="s">
        <v>25</v>
      </c>
      <c r="D78" s="24">
        <v>4</v>
      </c>
      <c r="E78" s="27"/>
      <c r="F78" s="17"/>
    </row>
    <row r="79" spans="1:8" s="140" customFormat="1" ht="12.75" x14ac:dyDescent="0.25">
      <c r="A79" s="21"/>
      <c r="B79" s="22"/>
      <c r="C79" s="23"/>
      <c r="D79" s="24"/>
      <c r="E79" s="137"/>
      <c r="F79" s="17"/>
    </row>
    <row r="80" spans="1:8" s="156" customFormat="1" ht="15" x14ac:dyDescent="0.25">
      <c r="A80" s="87">
        <v>5.205000000000001</v>
      </c>
      <c r="B80" s="158" t="s">
        <v>74</v>
      </c>
      <c r="C80" s="23"/>
      <c r="D80" s="24"/>
      <c r="E80" s="137"/>
      <c r="F80" s="17"/>
      <c r="H80" s="166"/>
    </row>
    <row r="81" spans="1:8" s="156" customFormat="1" ht="15" x14ac:dyDescent="0.25">
      <c r="A81" s="88">
        <v>5.2051000000000007</v>
      </c>
      <c r="B81" s="22" t="s">
        <v>75</v>
      </c>
      <c r="C81" s="23"/>
      <c r="D81" s="24"/>
      <c r="E81" s="137"/>
      <c r="F81" s="17"/>
      <c r="H81" s="167"/>
    </row>
    <row r="82" spans="1:8" s="156" customFormat="1" ht="15" x14ac:dyDescent="0.25">
      <c r="A82" s="170"/>
      <c r="B82" s="141" t="s">
        <v>76</v>
      </c>
      <c r="C82" s="23" t="s">
        <v>3</v>
      </c>
      <c r="D82" s="24">
        <f>SUM(D109:D114)</f>
        <v>391</v>
      </c>
      <c r="E82" s="27"/>
      <c r="F82" s="17"/>
      <c r="H82" s="166"/>
    </row>
    <row r="83" spans="1:8" s="156" customFormat="1" ht="15" x14ac:dyDescent="0.25">
      <c r="A83" s="170"/>
      <c r="B83" s="141" t="s">
        <v>77</v>
      </c>
      <c r="C83" s="23" t="s">
        <v>3</v>
      </c>
      <c r="D83" s="24">
        <f>(D96+D97*2+D101*2+D102*3+D103*4+D106+43*2)/8</f>
        <v>61.75</v>
      </c>
      <c r="E83" s="27"/>
      <c r="F83" s="17"/>
      <c r="H83" s="166"/>
    </row>
    <row r="84" spans="1:8" s="156" customFormat="1" ht="15" x14ac:dyDescent="0.25">
      <c r="A84" s="88">
        <v>5.2052000000000005</v>
      </c>
      <c r="B84" s="22" t="s">
        <v>78</v>
      </c>
      <c r="C84" s="23"/>
      <c r="D84" s="24"/>
      <c r="E84" s="137"/>
      <c r="F84" s="17"/>
      <c r="H84" s="166"/>
    </row>
    <row r="85" spans="1:8" s="156" customFormat="1" ht="24" x14ac:dyDescent="0.25">
      <c r="A85" s="170"/>
      <c r="B85" s="141" t="s">
        <v>79</v>
      </c>
      <c r="C85" s="23" t="s">
        <v>3</v>
      </c>
      <c r="D85" s="24">
        <v>21</v>
      </c>
      <c r="E85" s="27"/>
      <c r="F85" s="17"/>
      <c r="H85" s="166"/>
    </row>
    <row r="86" spans="1:8" s="140" customFormat="1" ht="12.75" x14ac:dyDescent="0.25">
      <c r="A86" s="171"/>
      <c r="B86" s="141" t="s">
        <v>139</v>
      </c>
      <c r="C86" s="23" t="s">
        <v>3</v>
      </c>
      <c r="D86" s="24">
        <v>36</v>
      </c>
      <c r="E86" s="27"/>
      <c r="F86" s="17"/>
    </row>
    <row r="87" spans="1:8" s="140" customFormat="1" ht="12.75" x14ac:dyDescent="0.25">
      <c r="A87" s="171"/>
      <c r="B87" s="141" t="s">
        <v>82</v>
      </c>
      <c r="C87" s="23" t="s">
        <v>3</v>
      </c>
      <c r="D87" s="24">
        <v>4</v>
      </c>
      <c r="E87" s="27"/>
      <c r="F87" s="17"/>
    </row>
    <row r="88" spans="1:8" s="140" customFormat="1" ht="12.75" x14ac:dyDescent="0.25">
      <c r="A88" s="171"/>
      <c r="B88" s="141" t="s">
        <v>83</v>
      </c>
      <c r="C88" s="23" t="s">
        <v>3</v>
      </c>
      <c r="D88" s="24">
        <v>17</v>
      </c>
      <c r="E88" s="27"/>
      <c r="F88" s="17"/>
    </row>
    <row r="89" spans="1:8" s="140" customFormat="1" ht="12.75" x14ac:dyDescent="0.25">
      <c r="A89" s="171"/>
      <c r="B89" s="141" t="s">
        <v>84</v>
      </c>
      <c r="C89" s="23" t="s">
        <v>3</v>
      </c>
      <c r="D89" s="24">
        <v>6</v>
      </c>
      <c r="E89" s="27"/>
      <c r="F89" s="17"/>
    </row>
    <row r="90" spans="1:8" s="140" customFormat="1" ht="12.75" x14ac:dyDescent="0.25">
      <c r="A90" s="170"/>
      <c r="B90" s="141" t="s">
        <v>140</v>
      </c>
      <c r="C90" s="23" t="s">
        <v>3</v>
      </c>
      <c r="D90" s="24">
        <v>3</v>
      </c>
      <c r="E90" s="27"/>
      <c r="F90" s="17"/>
    </row>
    <row r="91" spans="1:8" s="165" customFormat="1" ht="13.5" thickBot="1" x14ac:dyDescent="0.3">
      <c r="A91" s="172"/>
      <c r="B91" s="173"/>
      <c r="C91" s="144"/>
      <c r="D91" s="145"/>
      <c r="E91" s="146"/>
      <c r="F91" s="44"/>
    </row>
    <row r="92" spans="1:8" s="165" customFormat="1" ht="13.5" thickTop="1" x14ac:dyDescent="0.25">
      <c r="A92" s="135">
        <v>5.2060000000000013</v>
      </c>
      <c r="B92" s="136" t="s">
        <v>86</v>
      </c>
      <c r="C92" s="157"/>
      <c r="D92" s="163"/>
      <c r="E92" s="164"/>
      <c r="F92" s="93"/>
    </row>
    <row r="93" spans="1:8" s="165" customFormat="1" ht="12.75" x14ac:dyDescent="0.25">
      <c r="A93" s="88">
        <v>5.2061000000000011</v>
      </c>
      <c r="B93" s="22" t="s">
        <v>87</v>
      </c>
      <c r="C93" s="23"/>
      <c r="D93" s="24"/>
      <c r="E93" s="137"/>
      <c r="F93" s="17"/>
    </row>
    <row r="94" spans="1:8" s="165" customFormat="1" ht="12.75" x14ac:dyDescent="0.25">
      <c r="A94" s="169"/>
      <c r="B94" s="141" t="s">
        <v>88</v>
      </c>
      <c r="C94" s="23" t="s">
        <v>3</v>
      </c>
      <c r="D94" s="24">
        <v>112</v>
      </c>
      <c r="E94" s="27"/>
      <c r="F94" s="17"/>
    </row>
    <row r="95" spans="1:8" s="156" customFormat="1" ht="15" x14ac:dyDescent="0.25">
      <c r="A95" s="169"/>
      <c r="B95" s="141" t="s">
        <v>141</v>
      </c>
      <c r="C95" s="23" t="s">
        <v>3</v>
      </c>
      <c r="D95" s="24">
        <v>44</v>
      </c>
      <c r="E95" s="27"/>
      <c r="F95" s="17"/>
      <c r="H95" s="167"/>
    </row>
    <row r="96" spans="1:8" s="156" customFormat="1" ht="15" x14ac:dyDescent="0.25">
      <c r="A96" s="169"/>
      <c r="B96" s="141" t="s">
        <v>89</v>
      </c>
      <c r="C96" s="23" t="s">
        <v>3</v>
      </c>
      <c r="D96" s="24">
        <v>98</v>
      </c>
      <c r="E96" s="27"/>
      <c r="F96" s="17"/>
      <c r="H96" s="166"/>
    </row>
    <row r="97" spans="1:8" s="156" customFormat="1" ht="15" x14ac:dyDescent="0.25">
      <c r="A97" s="170"/>
      <c r="B97" s="141" t="s">
        <v>142</v>
      </c>
      <c r="C97" s="23" t="s">
        <v>3</v>
      </c>
      <c r="D97" s="24">
        <v>5</v>
      </c>
      <c r="E97" s="27"/>
      <c r="F97" s="17"/>
      <c r="H97" s="166"/>
    </row>
    <row r="98" spans="1:8" s="156" customFormat="1" ht="15" x14ac:dyDescent="0.25">
      <c r="A98" s="170"/>
      <c r="B98" s="141" t="s">
        <v>91</v>
      </c>
      <c r="C98" s="23" t="s">
        <v>3</v>
      </c>
      <c r="D98" s="24">
        <v>4</v>
      </c>
      <c r="E98" s="27"/>
      <c r="F98" s="17"/>
      <c r="H98" s="166"/>
    </row>
    <row r="99" spans="1:8" s="156" customFormat="1" ht="15" x14ac:dyDescent="0.25">
      <c r="A99" s="169"/>
      <c r="B99" s="141" t="s">
        <v>143</v>
      </c>
      <c r="C99" s="23" t="s">
        <v>3</v>
      </c>
      <c r="D99" s="24">
        <v>1</v>
      </c>
      <c r="E99" s="27"/>
      <c r="F99" s="17"/>
      <c r="H99" s="166"/>
    </row>
    <row r="100" spans="1:8" s="156" customFormat="1" ht="15" x14ac:dyDescent="0.25">
      <c r="A100" s="88">
        <v>5.2062000000000008</v>
      </c>
      <c r="B100" s="22" t="s">
        <v>92</v>
      </c>
      <c r="C100" s="23"/>
      <c r="D100" s="24"/>
      <c r="E100" s="137"/>
      <c r="F100" s="17"/>
      <c r="H100" s="166"/>
    </row>
    <row r="101" spans="1:8" s="156" customFormat="1" ht="15" x14ac:dyDescent="0.25">
      <c r="A101" s="87"/>
      <c r="B101" s="141" t="s">
        <v>144</v>
      </c>
      <c r="C101" s="23" t="s">
        <v>3</v>
      </c>
      <c r="D101" s="24">
        <v>88</v>
      </c>
      <c r="E101" s="27"/>
      <c r="F101" s="17"/>
      <c r="H101" s="166"/>
    </row>
    <row r="102" spans="1:8" s="156" customFormat="1" ht="15" x14ac:dyDescent="0.25">
      <c r="A102" s="21"/>
      <c r="B102" s="141" t="s">
        <v>93</v>
      </c>
      <c r="C102" s="23" t="s">
        <v>3</v>
      </c>
      <c r="D102" s="24">
        <v>1</v>
      </c>
      <c r="E102" s="27"/>
      <c r="F102" s="17"/>
      <c r="H102" s="166"/>
    </row>
    <row r="103" spans="1:8" s="156" customFormat="1" ht="15" x14ac:dyDescent="0.25">
      <c r="A103" s="21"/>
      <c r="B103" s="141" t="s">
        <v>145</v>
      </c>
      <c r="C103" s="23" t="s">
        <v>3</v>
      </c>
      <c r="D103" s="24">
        <v>28</v>
      </c>
      <c r="E103" s="27"/>
      <c r="F103" s="17"/>
      <c r="H103" s="166"/>
    </row>
    <row r="104" spans="1:8" s="156" customFormat="1" ht="15" x14ac:dyDescent="0.25">
      <c r="A104" s="88">
        <v>5.2063000000000006</v>
      </c>
      <c r="B104" s="22" t="s">
        <v>94</v>
      </c>
      <c r="C104" s="23"/>
      <c r="D104" s="24"/>
      <c r="E104" s="137"/>
      <c r="F104" s="17"/>
      <c r="H104" s="166"/>
    </row>
    <row r="105" spans="1:8" s="156" customFormat="1" ht="15" x14ac:dyDescent="0.25">
      <c r="A105" s="170"/>
      <c r="B105" s="141" t="s">
        <v>95</v>
      </c>
      <c r="C105" s="23" t="s">
        <v>3</v>
      </c>
      <c r="D105" s="24">
        <v>23</v>
      </c>
      <c r="E105" s="27"/>
      <c r="F105" s="17"/>
      <c r="H105" s="166"/>
    </row>
    <row r="106" spans="1:8" s="156" customFormat="1" ht="15" x14ac:dyDescent="0.25">
      <c r="A106" s="170"/>
      <c r="B106" s="141" t="s">
        <v>96</v>
      </c>
      <c r="C106" s="23" t="s">
        <v>3</v>
      </c>
      <c r="D106" s="24">
        <v>9</v>
      </c>
      <c r="E106" s="27"/>
      <c r="F106" s="17"/>
      <c r="H106" s="166"/>
    </row>
    <row r="107" spans="1:8" s="156" customFormat="1" ht="15" x14ac:dyDescent="0.25">
      <c r="A107" s="171"/>
      <c r="B107" s="141"/>
      <c r="C107" s="23"/>
      <c r="D107" s="24"/>
      <c r="E107" s="137"/>
      <c r="F107" s="17"/>
      <c r="H107" s="166"/>
    </row>
    <row r="108" spans="1:8" s="156" customFormat="1" ht="15" x14ac:dyDescent="0.25">
      <c r="A108" s="12">
        <f>+A93+0.001</f>
        <v>5.2071000000000014</v>
      </c>
      <c r="B108" s="158" t="s">
        <v>97</v>
      </c>
      <c r="C108" s="23"/>
      <c r="D108" s="24"/>
      <c r="E108" s="137"/>
      <c r="F108" s="17"/>
      <c r="H108" s="167"/>
    </row>
    <row r="109" spans="1:8" s="140" customFormat="1" ht="12.75" x14ac:dyDescent="0.25">
      <c r="A109" s="88">
        <v>5.2070999999999996</v>
      </c>
      <c r="B109" s="22" t="s">
        <v>146</v>
      </c>
      <c r="C109" s="23" t="s">
        <v>3</v>
      </c>
      <c r="D109" s="24">
        <v>17</v>
      </c>
      <c r="E109" s="27"/>
      <c r="F109" s="17"/>
    </row>
    <row r="110" spans="1:8" s="140" customFormat="1" ht="12.75" x14ac:dyDescent="0.25">
      <c r="A110" s="88">
        <v>5.2073</v>
      </c>
      <c r="B110" s="22" t="s">
        <v>98</v>
      </c>
      <c r="C110" s="23" t="s">
        <v>3</v>
      </c>
      <c r="D110" s="24">
        <v>181</v>
      </c>
      <c r="E110" s="27"/>
      <c r="F110" s="17"/>
    </row>
    <row r="111" spans="1:8" s="140" customFormat="1" ht="12.75" x14ac:dyDescent="0.25">
      <c r="A111" s="88">
        <v>5.2074999999999996</v>
      </c>
      <c r="B111" s="22" t="s">
        <v>147</v>
      </c>
      <c r="C111" s="23" t="s">
        <v>3</v>
      </c>
      <c r="D111" s="24">
        <v>54</v>
      </c>
      <c r="E111" s="27"/>
      <c r="F111" s="17"/>
    </row>
    <row r="112" spans="1:8" s="140" customFormat="1" ht="12.75" x14ac:dyDescent="0.25">
      <c r="A112" s="88">
        <v>5.2076000000000002</v>
      </c>
      <c r="B112" s="22" t="s">
        <v>100</v>
      </c>
      <c r="C112" s="23" t="s">
        <v>3</v>
      </c>
      <c r="D112" s="24">
        <v>91</v>
      </c>
      <c r="E112" s="27"/>
      <c r="F112" s="17"/>
    </row>
    <row r="113" spans="1:8" s="140" customFormat="1" ht="12.75" x14ac:dyDescent="0.25">
      <c r="A113" s="88">
        <v>5.2077</v>
      </c>
      <c r="B113" s="22" t="s">
        <v>101</v>
      </c>
      <c r="C113" s="23" t="s">
        <v>3</v>
      </c>
      <c r="D113" s="24">
        <f>34+9</f>
        <v>43</v>
      </c>
      <c r="E113" s="27"/>
      <c r="F113" s="17"/>
    </row>
    <row r="114" spans="1:8" s="140" customFormat="1" ht="12.75" x14ac:dyDescent="0.25">
      <c r="A114" s="88">
        <v>5.2077999999999998</v>
      </c>
      <c r="B114" s="22" t="s">
        <v>148</v>
      </c>
      <c r="C114" s="23" t="s">
        <v>3</v>
      </c>
      <c r="D114" s="24">
        <v>5</v>
      </c>
      <c r="E114" s="27"/>
      <c r="F114" s="17"/>
    </row>
    <row r="115" spans="1:8" s="165" customFormat="1" ht="12.75" x14ac:dyDescent="0.25">
      <c r="A115" s="101">
        <v>5.2071399999999999</v>
      </c>
      <c r="B115" s="22" t="s">
        <v>103</v>
      </c>
      <c r="C115" s="23" t="s">
        <v>3</v>
      </c>
      <c r="D115" s="24">
        <v>82</v>
      </c>
      <c r="E115" s="27"/>
      <c r="F115" s="17"/>
    </row>
    <row r="116" spans="1:8" s="165" customFormat="1" ht="12.75" x14ac:dyDescent="0.25">
      <c r="A116" s="174"/>
      <c r="B116" s="22"/>
      <c r="C116" s="23"/>
      <c r="D116" s="24"/>
      <c r="E116" s="137"/>
      <c r="F116" s="17"/>
    </row>
    <row r="117" spans="1:8" s="156" customFormat="1" ht="15" x14ac:dyDescent="0.25">
      <c r="A117" s="87">
        <v>5.2090000000000023</v>
      </c>
      <c r="B117" s="158" t="s">
        <v>104</v>
      </c>
      <c r="C117" s="23"/>
      <c r="D117" s="24"/>
      <c r="E117" s="137"/>
      <c r="F117" s="17"/>
      <c r="H117" s="166"/>
    </row>
    <row r="118" spans="1:8" s="156" customFormat="1" ht="15" x14ac:dyDescent="0.25">
      <c r="A118" s="88">
        <v>5.2091000000000021</v>
      </c>
      <c r="B118" s="22" t="s">
        <v>105</v>
      </c>
      <c r="C118" s="23" t="s">
        <v>25</v>
      </c>
      <c r="D118" s="24">
        <v>15</v>
      </c>
      <c r="E118" s="27"/>
      <c r="F118" s="17"/>
      <c r="H118" s="166"/>
    </row>
    <row r="119" spans="1:8" s="156" customFormat="1" ht="24" x14ac:dyDescent="0.25">
      <c r="A119" s="88">
        <v>5.2093000000000016</v>
      </c>
      <c r="B119" s="22" t="s">
        <v>106</v>
      </c>
      <c r="C119" s="23" t="s">
        <v>25</v>
      </c>
      <c r="D119" s="24">
        <v>14</v>
      </c>
      <c r="E119" s="27"/>
      <c r="F119" s="17"/>
      <c r="H119" s="166"/>
    </row>
    <row r="120" spans="1:8" s="156" customFormat="1" ht="15.75" thickBot="1" x14ac:dyDescent="0.3">
      <c r="A120" s="21"/>
      <c r="B120" s="158"/>
      <c r="C120" s="144"/>
      <c r="D120" s="145"/>
      <c r="E120" s="146"/>
      <c r="F120" s="147"/>
      <c r="H120" s="166"/>
    </row>
    <row r="121" spans="1:8" s="156" customFormat="1" ht="27" customHeight="1" thickTop="1" thickBot="1" x14ac:dyDescent="0.3">
      <c r="A121" s="175"/>
      <c r="B121" s="176"/>
      <c r="C121" s="381" t="str">
        <f>+B42</f>
        <v>DESCRIPTION DES TRAVAUX COURANT FORT</v>
      </c>
      <c r="D121" s="382"/>
      <c r="E121" s="383"/>
      <c r="F121" s="47"/>
      <c r="H121" s="166"/>
    </row>
    <row r="122" spans="1:8" s="156" customFormat="1" ht="14.1" customHeight="1" thickTop="1" x14ac:dyDescent="0.25">
      <c r="A122" s="87"/>
      <c r="B122" s="158"/>
      <c r="C122" s="151"/>
      <c r="D122" s="152"/>
      <c r="E122" s="153"/>
      <c r="F122" s="154"/>
      <c r="H122" s="166"/>
    </row>
    <row r="123" spans="1:8" s="140" customFormat="1" ht="24" customHeight="1" x14ac:dyDescent="0.25">
      <c r="A123" s="19">
        <v>5.2999999999999989</v>
      </c>
      <c r="B123" s="20" t="s">
        <v>149</v>
      </c>
      <c r="C123" s="23"/>
      <c r="D123" s="24"/>
      <c r="E123" s="137"/>
      <c r="F123" s="138"/>
    </row>
    <row r="124" spans="1:8" s="140" customFormat="1" ht="12.75" x14ac:dyDescent="0.25">
      <c r="A124" s="87">
        <v>5.3009999999999993</v>
      </c>
      <c r="B124" s="158" t="s">
        <v>150</v>
      </c>
      <c r="C124" s="23"/>
      <c r="D124" s="24"/>
      <c r="E124" s="137"/>
      <c r="F124" s="138"/>
    </row>
    <row r="125" spans="1:8" s="140" customFormat="1" ht="24.75" thickBot="1" x14ac:dyDescent="0.3">
      <c r="A125" s="159">
        <v>5.301099999999999</v>
      </c>
      <c r="B125" s="160" t="s">
        <v>151</v>
      </c>
      <c r="C125" s="144"/>
      <c r="D125" s="145"/>
      <c r="E125" s="146"/>
      <c r="F125" s="147"/>
    </row>
    <row r="126" spans="1:8" s="156" customFormat="1" ht="15.75" thickTop="1" x14ac:dyDescent="0.2">
      <c r="A126" s="177"/>
      <c r="B126" s="178" t="s">
        <v>152</v>
      </c>
      <c r="C126" s="157" t="s">
        <v>25</v>
      </c>
      <c r="D126" s="163">
        <v>1</v>
      </c>
      <c r="E126" s="27"/>
      <c r="F126" s="93"/>
    </row>
    <row r="127" spans="1:8" s="156" customFormat="1" ht="15" x14ac:dyDescent="0.2">
      <c r="A127" s="155"/>
      <c r="B127" s="141" t="s">
        <v>153</v>
      </c>
      <c r="C127" s="23" t="s">
        <v>25</v>
      </c>
      <c r="D127" s="24">
        <v>1</v>
      </c>
      <c r="E127" s="27"/>
      <c r="F127" s="17"/>
    </row>
    <row r="128" spans="1:8" s="140" customFormat="1" ht="12.75" x14ac:dyDescent="0.25">
      <c r="A128" s="21"/>
      <c r="B128" s="22"/>
      <c r="C128" s="23"/>
      <c r="D128" s="24"/>
      <c r="E128" s="137"/>
      <c r="F128" s="17"/>
    </row>
    <row r="129" spans="1:8" s="140" customFormat="1" ht="12.75" x14ac:dyDescent="0.25">
      <c r="A129" s="88">
        <v>5.3011999999999988</v>
      </c>
      <c r="B129" s="22" t="s">
        <v>154</v>
      </c>
      <c r="C129" s="23" t="s">
        <v>25</v>
      </c>
      <c r="D129" s="24">
        <v>4</v>
      </c>
      <c r="E129" s="27"/>
      <c r="F129" s="17"/>
    </row>
    <row r="130" spans="1:8" s="140" customFormat="1" ht="12.75" x14ac:dyDescent="0.25">
      <c r="A130" s="170"/>
      <c r="B130" s="22"/>
      <c r="C130" s="23"/>
      <c r="D130" s="24"/>
      <c r="E130" s="137"/>
      <c r="F130" s="17"/>
    </row>
    <row r="131" spans="1:8" s="140" customFormat="1" ht="12.75" x14ac:dyDescent="0.25">
      <c r="A131" s="87">
        <v>5.3019999999999996</v>
      </c>
      <c r="B131" s="158" t="s">
        <v>57</v>
      </c>
      <c r="C131" s="23"/>
      <c r="D131" s="24"/>
      <c r="E131" s="137"/>
      <c r="F131" s="17"/>
    </row>
    <row r="132" spans="1:8" s="156" customFormat="1" ht="15" customHeight="1" x14ac:dyDescent="0.25">
      <c r="A132" s="88">
        <v>5.3021999999999991</v>
      </c>
      <c r="B132" s="22" t="s">
        <v>155</v>
      </c>
      <c r="C132" s="23" t="s">
        <v>3</v>
      </c>
      <c r="D132" s="24">
        <v>4</v>
      </c>
      <c r="E132" s="27"/>
      <c r="F132" s="17"/>
    </row>
    <row r="133" spans="1:8" s="156" customFormat="1" ht="24" x14ac:dyDescent="0.25">
      <c r="A133" s="88">
        <v>5.3022999999999989</v>
      </c>
      <c r="B133" s="22" t="s">
        <v>107</v>
      </c>
      <c r="C133" s="23" t="s">
        <v>25</v>
      </c>
      <c r="D133" s="24">
        <v>10</v>
      </c>
      <c r="E133" s="27"/>
      <c r="F133" s="17"/>
    </row>
    <row r="134" spans="1:8" s="156" customFormat="1" ht="15" x14ac:dyDescent="0.25">
      <c r="A134" s="88">
        <v>5.3023999999999987</v>
      </c>
      <c r="B134" s="22" t="s">
        <v>108</v>
      </c>
      <c r="C134" s="23" t="s">
        <v>25</v>
      </c>
      <c r="D134" s="24">
        <v>10</v>
      </c>
      <c r="E134" s="27"/>
      <c r="F134" s="17"/>
    </row>
    <row r="135" spans="1:8" s="165" customFormat="1" ht="12.75" x14ac:dyDescent="0.25">
      <c r="A135" s="88">
        <v>5.3024999999999984</v>
      </c>
      <c r="B135" s="22" t="s">
        <v>109</v>
      </c>
      <c r="C135" s="23" t="s">
        <v>25</v>
      </c>
      <c r="D135" s="24">
        <v>4</v>
      </c>
      <c r="E135" s="27"/>
      <c r="F135" s="17"/>
    </row>
    <row r="136" spans="1:8" s="165" customFormat="1" ht="12.75" x14ac:dyDescent="0.25">
      <c r="A136" s="88">
        <v>5.3025999999999982</v>
      </c>
      <c r="B136" s="22" t="s">
        <v>58</v>
      </c>
      <c r="C136" s="23" t="s">
        <v>25</v>
      </c>
      <c r="D136" s="24">
        <f>D132</f>
        <v>4</v>
      </c>
      <c r="E136" s="27"/>
      <c r="F136" s="17"/>
    </row>
    <row r="137" spans="1:8" s="165" customFormat="1" ht="12.75" x14ac:dyDescent="0.25">
      <c r="A137" s="88">
        <v>5.302699999999998</v>
      </c>
      <c r="B137" s="22" t="s">
        <v>110</v>
      </c>
      <c r="C137" s="23" t="s">
        <v>3</v>
      </c>
      <c r="D137" s="24">
        <f>D101+D102*2+D103*2+D156+D157+18</f>
        <v>167</v>
      </c>
      <c r="E137" s="27"/>
      <c r="F137" s="17"/>
    </row>
    <row r="138" spans="1:8" s="165" customFormat="1" ht="12.75" x14ac:dyDescent="0.25">
      <c r="A138" s="88">
        <v>5.3027999999999977</v>
      </c>
      <c r="B138" s="22" t="s">
        <v>111</v>
      </c>
      <c r="C138" s="23" t="s">
        <v>3</v>
      </c>
      <c r="D138" s="24">
        <f>D137</f>
        <v>167</v>
      </c>
      <c r="E138" s="27"/>
      <c r="F138" s="17"/>
    </row>
    <row r="139" spans="1:8" s="165" customFormat="1" ht="12.75" x14ac:dyDescent="0.25">
      <c r="A139" s="88">
        <v>5.3028999999999975</v>
      </c>
      <c r="B139" s="22" t="s">
        <v>112</v>
      </c>
      <c r="C139" s="23"/>
      <c r="D139" s="24"/>
      <c r="E139" s="137"/>
      <c r="F139" s="17"/>
    </row>
    <row r="140" spans="1:8" s="156" customFormat="1" ht="15" x14ac:dyDescent="0.25">
      <c r="A140" s="21"/>
      <c r="B140" s="141" t="s">
        <v>113</v>
      </c>
      <c r="C140" s="23" t="s">
        <v>3</v>
      </c>
      <c r="D140" s="24">
        <f>D137</f>
        <v>167</v>
      </c>
      <c r="E140" s="27"/>
      <c r="F140" s="17"/>
      <c r="H140" s="167"/>
    </row>
    <row r="141" spans="1:8" s="156" customFormat="1" ht="15" x14ac:dyDescent="0.25">
      <c r="A141" s="101">
        <v>5.3021000000000003</v>
      </c>
      <c r="B141" s="22" t="s">
        <v>156</v>
      </c>
      <c r="C141" s="23" t="s">
        <v>3</v>
      </c>
      <c r="D141" s="24">
        <f>D132</f>
        <v>4</v>
      </c>
      <c r="E141" s="27"/>
      <c r="F141" s="17"/>
      <c r="H141" s="167"/>
    </row>
    <row r="142" spans="1:8" s="156" customFormat="1" ht="15" x14ac:dyDescent="0.25">
      <c r="A142" s="21"/>
      <c r="B142" s="22"/>
      <c r="C142" s="23"/>
      <c r="D142" s="24"/>
      <c r="E142" s="137"/>
      <c r="F142" s="17"/>
      <c r="H142" s="166"/>
    </row>
    <row r="143" spans="1:8" s="156" customFormat="1" ht="15" x14ac:dyDescent="0.25">
      <c r="A143" s="87">
        <v>5.3029999999999999</v>
      </c>
      <c r="B143" s="158" t="s">
        <v>114</v>
      </c>
      <c r="C143" s="23"/>
      <c r="D143" s="24"/>
      <c r="E143" s="137"/>
      <c r="F143" s="17"/>
      <c r="H143" s="167"/>
    </row>
    <row r="144" spans="1:8" s="156" customFormat="1" ht="24" x14ac:dyDescent="0.25">
      <c r="A144" s="88">
        <v>5.3036999999999983</v>
      </c>
      <c r="B144" s="22" t="s">
        <v>157</v>
      </c>
      <c r="C144" s="23" t="s">
        <v>3</v>
      </c>
      <c r="D144" s="24">
        <v>8</v>
      </c>
      <c r="E144" s="27"/>
      <c r="F144" s="17"/>
      <c r="H144" s="166"/>
    </row>
    <row r="145" spans="1:8" s="156" customFormat="1" ht="15" x14ac:dyDescent="0.25">
      <c r="A145" s="101">
        <v>5.3030999999999997</v>
      </c>
      <c r="B145" s="22" t="s">
        <v>117</v>
      </c>
      <c r="C145" s="23" t="s">
        <v>3</v>
      </c>
      <c r="D145" s="24">
        <v>9</v>
      </c>
      <c r="E145" s="27"/>
      <c r="F145" s="17"/>
      <c r="H145" s="167"/>
    </row>
    <row r="146" spans="1:8" s="156" customFormat="1" ht="15" x14ac:dyDescent="0.25">
      <c r="A146" s="101">
        <v>5.3031099999999993</v>
      </c>
      <c r="B146" s="22" t="s">
        <v>158</v>
      </c>
      <c r="C146" s="23" t="s">
        <v>3</v>
      </c>
      <c r="D146" s="24">
        <v>2</v>
      </c>
      <c r="E146" s="27"/>
      <c r="F146" s="17"/>
      <c r="H146" s="167"/>
    </row>
    <row r="147" spans="1:8" s="156" customFormat="1" ht="15" x14ac:dyDescent="0.25">
      <c r="A147" s="21"/>
      <c r="B147" s="22"/>
      <c r="C147" s="23"/>
      <c r="D147" s="24"/>
      <c r="E147" s="137"/>
      <c r="F147" s="17"/>
      <c r="H147" s="166"/>
    </row>
    <row r="148" spans="1:8" s="156" customFormat="1" ht="15" x14ac:dyDescent="0.25">
      <c r="A148" s="87">
        <v>5.3040000000000003</v>
      </c>
      <c r="B148" s="158" t="s">
        <v>159</v>
      </c>
      <c r="C148" s="23"/>
      <c r="D148" s="24"/>
      <c r="E148" s="137"/>
      <c r="F148" s="17"/>
      <c r="H148" s="167"/>
    </row>
    <row r="149" spans="1:8" s="156" customFormat="1" ht="15" x14ac:dyDescent="0.25">
      <c r="A149" s="88">
        <v>5.3041</v>
      </c>
      <c r="B149" s="22" t="s">
        <v>160</v>
      </c>
      <c r="C149" s="23" t="s">
        <v>3</v>
      </c>
      <c r="D149" s="24">
        <v>1</v>
      </c>
      <c r="E149" s="27"/>
      <c r="F149" s="17"/>
      <c r="H149" s="166"/>
    </row>
    <row r="150" spans="1:8" s="156" customFormat="1" ht="15" x14ac:dyDescent="0.25">
      <c r="A150" s="179">
        <v>5.3041999999999998</v>
      </c>
      <c r="B150" s="22" t="s">
        <v>161</v>
      </c>
      <c r="C150" s="23" t="s">
        <v>3</v>
      </c>
      <c r="D150" s="24">
        <v>22</v>
      </c>
      <c r="E150" s="27"/>
      <c r="F150" s="17"/>
      <c r="H150" s="166"/>
    </row>
    <row r="151" spans="1:8" s="156" customFormat="1" ht="15" x14ac:dyDescent="0.25">
      <c r="A151" s="179">
        <v>5.3042999999999996</v>
      </c>
      <c r="B151" s="22" t="s">
        <v>158</v>
      </c>
      <c r="C151" s="23" t="s">
        <v>3</v>
      </c>
      <c r="D151" s="24">
        <v>10</v>
      </c>
      <c r="E151" s="27"/>
      <c r="F151" s="17"/>
      <c r="H151" s="166"/>
    </row>
    <row r="152" spans="1:8" s="156" customFormat="1" ht="15" x14ac:dyDescent="0.25">
      <c r="A152" s="179">
        <v>5.3044000000000002</v>
      </c>
      <c r="B152" s="22" t="s">
        <v>162</v>
      </c>
      <c r="C152" s="23" t="s">
        <v>3</v>
      </c>
      <c r="D152" s="24">
        <v>1</v>
      </c>
      <c r="E152" s="27"/>
      <c r="F152" s="17"/>
      <c r="H152" s="166"/>
    </row>
    <row r="153" spans="1:8" s="156" customFormat="1" ht="15" x14ac:dyDescent="0.25">
      <c r="A153" s="179">
        <v>5.3045999999999998</v>
      </c>
      <c r="B153" s="22" t="s">
        <v>163</v>
      </c>
      <c r="C153" s="23" t="s">
        <v>25</v>
      </c>
      <c r="D153" s="24">
        <v>1</v>
      </c>
      <c r="E153" s="27"/>
      <c r="F153" s="17"/>
      <c r="H153" s="167"/>
    </row>
    <row r="154" spans="1:8" s="156" customFormat="1" ht="15" x14ac:dyDescent="0.25">
      <c r="A154" s="180"/>
      <c r="B154" s="22"/>
      <c r="C154" s="23"/>
      <c r="D154" s="24"/>
      <c r="E154" s="137"/>
      <c r="F154" s="17"/>
      <c r="H154" s="166"/>
    </row>
    <row r="155" spans="1:8" s="156" customFormat="1" ht="15" x14ac:dyDescent="0.25">
      <c r="A155" s="181">
        <v>5.3049999999999997</v>
      </c>
      <c r="B155" s="158" t="s">
        <v>118</v>
      </c>
      <c r="C155" s="23"/>
      <c r="D155" s="24"/>
      <c r="E155" s="137"/>
      <c r="F155" s="17"/>
      <c r="H155" s="166"/>
    </row>
    <row r="156" spans="1:8" s="156" customFormat="1" ht="15" x14ac:dyDescent="0.25">
      <c r="A156" s="88">
        <v>5.3052000000000001</v>
      </c>
      <c r="B156" s="22" t="s">
        <v>164</v>
      </c>
      <c r="C156" s="23" t="s">
        <v>3</v>
      </c>
      <c r="D156" s="24">
        <v>1</v>
      </c>
      <c r="E156" s="27"/>
      <c r="F156" s="17"/>
      <c r="H156" s="167"/>
    </row>
    <row r="157" spans="1:8" s="156" customFormat="1" ht="15" x14ac:dyDescent="0.25">
      <c r="A157" s="88">
        <v>5.3052999999999999</v>
      </c>
      <c r="B157" s="22" t="s">
        <v>165</v>
      </c>
      <c r="C157" s="23" t="s">
        <v>3</v>
      </c>
      <c r="D157" s="24">
        <v>2</v>
      </c>
      <c r="E157" s="27"/>
      <c r="F157" s="17"/>
      <c r="H157" s="166"/>
    </row>
    <row r="158" spans="1:8" s="140" customFormat="1" ht="12.75" x14ac:dyDescent="0.25">
      <c r="A158" s="21"/>
      <c r="B158" s="22"/>
      <c r="C158" s="23"/>
      <c r="D158" s="24"/>
      <c r="E158" s="137"/>
      <c r="F158" s="17"/>
    </row>
    <row r="159" spans="1:8" s="140" customFormat="1" ht="12.75" x14ac:dyDescent="0.25">
      <c r="A159" s="32">
        <f>+A155+0.001</f>
        <v>5.306</v>
      </c>
      <c r="B159" s="158" t="s">
        <v>166</v>
      </c>
      <c r="C159" s="23"/>
      <c r="D159" s="24"/>
      <c r="E159" s="137"/>
      <c r="F159" s="17"/>
    </row>
    <row r="160" spans="1:8" s="140" customFormat="1" ht="12.75" x14ac:dyDescent="0.25">
      <c r="A160" s="88">
        <f>A159+0.0001</f>
        <v>5.3060999999999998</v>
      </c>
      <c r="B160" s="22" t="s">
        <v>167</v>
      </c>
      <c r="C160" s="23" t="s">
        <v>25</v>
      </c>
      <c r="D160" s="24">
        <f>56/2</f>
        <v>28</v>
      </c>
      <c r="E160" s="27"/>
      <c r="F160" s="17"/>
    </row>
    <row r="161" spans="1:8" s="140" customFormat="1" ht="13.5" thickBot="1" x14ac:dyDescent="0.3">
      <c r="A161" s="21"/>
      <c r="B161" s="22"/>
      <c r="C161" s="23"/>
      <c r="D161" s="24"/>
      <c r="E161" s="137"/>
      <c r="F161" s="138"/>
    </row>
    <row r="162" spans="1:8" s="156" customFormat="1" ht="27" customHeight="1" thickTop="1" thickBot="1" x14ac:dyDescent="0.3">
      <c r="A162" s="175"/>
      <c r="B162" s="176"/>
      <c r="C162" s="381" t="str">
        <f>+B123</f>
        <v>DESCRIPTION DES TRAVAUX COURANT FAIBLE</v>
      </c>
      <c r="D162" s="382"/>
      <c r="E162" s="383"/>
      <c r="F162" s="47"/>
      <c r="H162" s="166"/>
    </row>
    <row r="163" spans="1:8" ht="13.5" thickTop="1" thickBot="1" x14ac:dyDescent="0.3">
      <c r="A163" s="182" t="s">
        <v>10</v>
      </c>
      <c r="B163" s="183"/>
      <c r="C163" s="184"/>
      <c r="D163" s="185"/>
      <c r="E163" s="186"/>
      <c r="F163" s="187"/>
    </row>
    <row r="164" spans="1:8" s="28" customFormat="1" ht="13.5" thickTop="1" x14ac:dyDescent="0.25">
      <c r="A164" s="188">
        <v>5.4999999999999991</v>
      </c>
      <c r="B164" s="189" t="s">
        <v>120</v>
      </c>
      <c r="C164" s="54"/>
      <c r="D164" s="92"/>
      <c r="E164" s="190"/>
      <c r="F164" s="93"/>
    </row>
    <row r="165" spans="1:8" s="57" customFormat="1" ht="15" x14ac:dyDescent="0.25">
      <c r="A165" s="121">
        <v>5.5009999999999994</v>
      </c>
      <c r="B165" s="26" t="s">
        <v>121</v>
      </c>
      <c r="C165" s="14" t="s">
        <v>3</v>
      </c>
      <c r="D165" s="15">
        <v>4</v>
      </c>
      <c r="E165" s="27"/>
      <c r="F165" s="17"/>
    </row>
    <row r="166" spans="1:8" s="18" customFormat="1" x14ac:dyDescent="0.25">
      <c r="A166" s="121">
        <v>5.5030000000000001</v>
      </c>
      <c r="B166" s="26" t="s">
        <v>122</v>
      </c>
      <c r="C166" s="14" t="s">
        <v>3</v>
      </c>
      <c r="D166" s="15">
        <v>15</v>
      </c>
      <c r="E166" s="27"/>
      <c r="F166" s="17"/>
    </row>
    <row r="167" spans="1:8" s="18" customFormat="1" x14ac:dyDescent="0.25">
      <c r="A167" s="121">
        <v>5.5080000000000018</v>
      </c>
      <c r="B167" s="26" t="s">
        <v>123</v>
      </c>
      <c r="C167" s="14" t="s">
        <v>3</v>
      </c>
      <c r="D167" s="15">
        <v>7</v>
      </c>
      <c r="E167" s="27"/>
      <c r="F167" s="17"/>
    </row>
    <row r="168" spans="1:8" s="18" customFormat="1" x14ac:dyDescent="0.25">
      <c r="A168" s="121">
        <v>5.5090000000000021</v>
      </c>
      <c r="B168" s="26" t="s">
        <v>168</v>
      </c>
      <c r="C168" s="14" t="s">
        <v>3</v>
      </c>
      <c r="D168" s="15">
        <v>1</v>
      </c>
      <c r="E168" s="27"/>
      <c r="F168" s="17"/>
    </row>
    <row r="169" spans="1:8" s="18" customFormat="1" x14ac:dyDescent="0.25">
      <c r="A169" s="121">
        <v>5.5100000000000025</v>
      </c>
      <c r="B169" s="26" t="s">
        <v>169</v>
      </c>
      <c r="C169" s="14" t="s">
        <v>3</v>
      </c>
      <c r="D169" s="15">
        <v>28</v>
      </c>
      <c r="E169" s="27"/>
      <c r="F169" s="17"/>
    </row>
    <row r="170" spans="1:8" s="18" customFormat="1" x14ac:dyDescent="0.25">
      <c r="A170" s="121">
        <v>5.5140000000000038</v>
      </c>
      <c r="B170" s="26" t="s">
        <v>170</v>
      </c>
      <c r="C170" s="14" t="s">
        <v>3</v>
      </c>
      <c r="D170" s="15">
        <v>4</v>
      </c>
      <c r="E170" s="27"/>
      <c r="F170" s="17"/>
    </row>
    <row r="171" spans="1:8" s="18" customFormat="1" x14ac:dyDescent="0.25">
      <c r="A171" s="121">
        <v>5.5150000000000041</v>
      </c>
      <c r="B171" s="26" t="s">
        <v>171</v>
      </c>
      <c r="C171" s="14" t="s">
        <v>3</v>
      </c>
      <c r="D171" s="15">
        <v>2</v>
      </c>
      <c r="E171" s="27"/>
      <c r="F171" s="17"/>
    </row>
    <row r="172" spans="1:8" s="57" customFormat="1" ht="15.75" thickBot="1" x14ac:dyDescent="0.3">
      <c r="A172" s="121"/>
      <c r="B172" s="26"/>
      <c r="C172" s="14"/>
      <c r="D172" s="15"/>
      <c r="E172" s="16"/>
      <c r="F172" s="17"/>
      <c r="H172" s="58"/>
    </row>
    <row r="173" spans="1:8" s="18" customFormat="1" ht="30.95" customHeight="1" thickTop="1" thickBot="1" x14ac:dyDescent="0.3">
      <c r="A173" s="108"/>
      <c r="B173" s="46"/>
      <c r="C173" s="381" t="str">
        <f>+B164</f>
        <v>DESCRIPTION DES TRAVAUX SECURITE</v>
      </c>
      <c r="D173" s="382"/>
      <c r="E173" s="383"/>
      <c r="F173" s="47"/>
    </row>
    <row r="174" spans="1:8" s="132" customFormat="1" ht="15.75" thickTop="1" thickBot="1" x14ac:dyDescent="0.3">
      <c r="A174" s="126" t="s">
        <v>10</v>
      </c>
      <c r="B174" s="70"/>
      <c r="C174" s="191"/>
      <c r="D174" s="192"/>
      <c r="E174" s="193"/>
      <c r="F174" s="194"/>
    </row>
    <row r="175" spans="1:8" ht="30" customHeight="1" thickTop="1" thickBot="1" x14ac:dyDescent="0.3">
      <c r="A175" s="401" t="s">
        <v>4</v>
      </c>
      <c r="B175" s="402"/>
      <c r="C175" s="402"/>
      <c r="D175" s="402"/>
      <c r="E175" s="403"/>
      <c r="F175" s="73"/>
    </row>
    <row r="176" spans="1:8" ht="15" customHeight="1" thickTop="1" x14ac:dyDescent="0.25">
      <c r="A176" s="195"/>
      <c r="E176" s="199"/>
      <c r="F176" s="139"/>
      <c r="H176" s="140"/>
    </row>
    <row r="177" spans="1:8" ht="12.75" x14ac:dyDescent="0.25">
      <c r="E177" s="199"/>
      <c r="F177" s="139"/>
      <c r="H177" s="140"/>
    </row>
    <row r="178" spans="1:8" customFormat="1" ht="12" customHeight="1" x14ac:dyDescent="0.25">
      <c r="A178" s="2" t="s">
        <v>12</v>
      </c>
      <c r="B178" s="2"/>
      <c r="C178" s="2"/>
      <c r="D178" s="80"/>
      <c r="E178" s="81"/>
      <c r="F178" s="82"/>
      <c r="G178" s="2"/>
    </row>
    <row r="179" spans="1:8" ht="12.75" x14ac:dyDescent="0.25">
      <c r="E179" s="199"/>
      <c r="F179" s="139"/>
      <c r="H179" s="140"/>
    </row>
    <row r="180" spans="1:8" x14ac:dyDescent="0.25">
      <c r="E180" s="199"/>
      <c r="F180" s="139"/>
    </row>
    <row r="181" spans="1:8" x14ac:dyDescent="0.25">
      <c r="E181" s="199"/>
      <c r="F181" s="139"/>
    </row>
    <row r="182" spans="1:8" x14ac:dyDescent="0.25">
      <c r="E182" s="199"/>
      <c r="F182" s="139"/>
    </row>
    <row r="183" spans="1:8" x14ac:dyDescent="0.25">
      <c r="E183" s="199"/>
      <c r="F183" s="139"/>
    </row>
    <row r="184" spans="1:8" x14ac:dyDescent="0.25">
      <c r="E184" s="199"/>
      <c r="F184" s="139"/>
    </row>
    <row r="185" spans="1:8" x14ac:dyDescent="0.25">
      <c r="E185" s="199"/>
      <c r="F185" s="139"/>
    </row>
    <row r="186" spans="1:8" x14ac:dyDescent="0.25">
      <c r="E186" s="199"/>
      <c r="F186" s="139"/>
    </row>
    <row r="187" spans="1:8" x14ac:dyDescent="0.25">
      <c r="E187" s="199"/>
      <c r="F187" s="139"/>
    </row>
    <row r="188" spans="1:8" x14ac:dyDescent="0.25">
      <c r="E188" s="199"/>
      <c r="F188" s="139"/>
    </row>
    <row r="189" spans="1:8" x14ac:dyDescent="0.25">
      <c r="E189" s="199"/>
      <c r="F189" s="139"/>
    </row>
    <row r="190" spans="1:8" x14ac:dyDescent="0.25">
      <c r="E190" s="199"/>
      <c r="F190" s="139"/>
    </row>
    <row r="191" spans="1:8" x14ac:dyDescent="0.25">
      <c r="E191" s="199"/>
      <c r="F191" s="139"/>
    </row>
    <row r="192" spans="1:8" x14ac:dyDescent="0.25">
      <c r="E192" s="199"/>
      <c r="F192" s="139"/>
    </row>
    <row r="193" spans="5:6" x14ac:dyDescent="0.25">
      <c r="E193" s="199"/>
      <c r="F193" s="139"/>
    </row>
    <row r="194" spans="5:6" x14ac:dyDescent="0.25">
      <c r="E194" s="199"/>
      <c r="F194" s="139"/>
    </row>
    <row r="195" spans="5:6" x14ac:dyDescent="0.25">
      <c r="E195" s="199"/>
      <c r="F195" s="139"/>
    </row>
    <row r="196" spans="5:6" x14ac:dyDescent="0.25">
      <c r="E196" s="199"/>
      <c r="F196" s="139"/>
    </row>
    <row r="197" spans="5:6" x14ac:dyDescent="0.25">
      <c r="E197" s="199"/>
      <c r="F197" s="139"/>
    </row>
    <row r="198" spans="5:6" x14ac:dyDescent="0.25">
      <c r="E198" s="199"/>
      <c r="F198" s="139"/>
    </row>
    <row r="199" spans="5:6" x14ac:dyDescent="0.25">
      <c r="E199" s="199"/>
      <c r="F199" s="139"/>
    </row>
    <row r="200" spans="5:6" x14ac:dyDescent="0.25">
      <c r="E200" s="199"/>
      <c r="F200" s="139"/>
    </row>
    <row r="201" spans="5:6" x14ac:dyDescent="0.25">
      <c r="E201" s="199"/>
      <c r="F201" s="139"/>
    </row>
    <row r="202" spans="5:6" x14ac:dyDescent="0.25">
      <c r="E202" s="199"/>
      <c r="F202" s="139"/>
    </row>
    <row r="203" spans="5:6" x14ac:dyDescent="0.25">
      <c r="E203" s="199"/>
      <c r="F203" s="139"/>
    </row>
    <row r="204" spans="5:6" x14ac:dyDescent="0.25">
      <c r="E204" s="199"/>
      <c r="F204" s="139"/>
    </row>
    <row r="205" spans="5:6" x14ac:dyDescent="0.25">
      <c r="E205" s="199"/>
      <c r="F205" s="139"/>
    </row>
    <row r="206" spans="5:6" x14ac:dyDescent="0.25">
      <c r="E206" s="199"/>
      <c r="F206" s="139"/>
    </row>
    <row r="207" spans="5:6" x14ac:dyDescent="0.25">
      <c r="E207" s="199"/>
      <c r="F207" s="139"/>
    </row>
    <row r="208" spans="5:6" x14ac:dyDescent="0.25">
      <c r="F208" s="201"/>
    </row>
    <row r="209" spans="6:6" x14ac:dyDescent="0.25">
      <c r="F209" s="201"/>
    </row>
    <row r="210" spans="6:6" x14ac:dyDescent="0.25">
      <c r="F210" s="201"/>
    </row>
    <row r="211" spans="6:6" x14ac:dyDescent="0.25">
      <c r="F211" s="201"/>
    </row>
    <row r="212" spans="6:6" x14ac:dyDescent="0.25">
      <c r="F212" s="201"/>
    </row>
    <row r="213" spans="6:6" x14ac:dyDescent="0.25">
      <c r="F213" s="201"/>
    </row>
    <row r="214" spans="6:6" x14ac:dyDescent="0.25">
      <c r="F214" s="201"/>
    </row>
    <row r="215" spans="6:6" x14ac:dyDescent="0.25">
      <c r="F215" s="201"/>
    </row>
    <row r="216" spans="6:6" x14ac:dyDescent="0.25">
      <c r="F216" s="201"/>
    </row>
    <row r="217" spans="6:6" x14ac:dyDescent="0.25">
      <c r="F217" s="201"/>
    </row>
    <row r="218" spans="6:6" x14ac:dyDescent="0.25">
      <c r="F218" s="201"/>
    </row>
    <row r="219" spans="6:6" x14ac:dyDescent="0.25">
      <c r="F219" s="201"/>
    </row>
    <row r="220" spans="6:6" x14ac:dyDescent="0.25">
      <c r="F220" s="201"/>
    </row>
    <row r="221" spans="6:6" x14ac:dyDescent="0.25">
      <c r="F221" s="201"/>
    </row>
    <row r="222" spans="6:6" x14ac:dyDescent="0.25">
      <c r="F222" s="201"/>
    </row>
    <row r="223" spans="6:6" x14ac:dyDescent="0.25">
      <c r="F223" s="201"/>
    </row>
    <row r="224" spans="6:6" x14ac:dyDescent="0.25">
      <c r="F224" s="201"/>
    </row>
    <row r="225" spans="6:6" x14ac:dyDescent="0.25">
      <c r="F225" s="201"/>
    </row>
    <row r="226" spans="6:6" x14ac:dyDescent="0.25">
      <c r="F226" s="201"/>
    </row>
    <row r="227" spans="6:6" x14ac:dyDescent="0.25">
      <c r="F227" s="201"/>
    </row>
    <row r="228" spans="6:6" x14ac:dyDescent="0.25">
      <c r="F228" s="201"/>
    </row>
    <row r="229" spans="6:6" x14ac:dyDescent="0.25">
      <c r="F229" s="201"/>
    </row>
    <row r="230" spans="6:6" x14ac:dyDescent="0.25">
      <c r="F230" s="201"/>
    </row>
    <row r="231" spans="6:6" x14ac:dyDescent="0.25">
      <c r="F231" s="201"/>
    </row>
    <row r="232" spans="6:6" x14ac:dyDescent="0.25">
      <c r="F232" s="201"/>
    </row>
    <row r="233" spans="6:6" x14ac:dyDescent="0.25">
      <c r="F233" s="201"/>
    </row>
    <row r="234" spans="6:6" x14ac:dyDescent="0.25">
      <c r="F234" s="201"/>
    </row>
    <row r="235" spans="6:6" x14ac:dyDescent="0.25">
      <c r="F235" s="201"/>
    </row>
    <row r="236" spans="6:6" x14ac:dyDescent="0.25">
      <c r="F236" s="201"/>
    </row>
    <row r="237" spans="6:6" x14ac:dyDescent="0.25">
      <c r="F237" s="201"/>
    </row>
    <row r="238" spans="6:6" x14ac:dyDescent="0.25">
      <c r="F238" s="201"/>
    </row>
    <row r="239" spans="6:6" x14ac:dyDescent="0.25">
      <c r="F239" s="201"/>
    </row>
    <row r="240" spans="6:6" x14ac:dyDescent="0.25">
      <c r="F240" s="201"/>
    </row>
    <row r="241" spans="6:6" x14ac:dyDescent="0.25">
      <c r="F241" s="201"/>
    </row>
    <row r="242" spans="6:6" x14ac:dyDescent="0.25">
      <c r="F242" s="201"/>
    </row>
    <row r="243" spans="6:6" x14ac:dyDescent="0.25">
      <c r="F243" s="201"/>
    </row>
    <row r="244" spans="6:6" x14ac:dyDescent="0.25">
      <c r="F244" s="201"/>
    </row>
    <row r="245" spans="6:6" x14ac:dyDescent="0.25">
      <c r="F245" s="201"/>
    </row>
    <row r="246" spans="6:6" x14ac:dyDescent="0.25">
      <c r="F246" s="201"/>
    </row>
    <row r="247" spans="6:6" x14ac:dyDescent="0.25">
      <c r="F247" s="201"/>
    </row>
    <row r="248" spans="6:6" x14ac:dyDescent="0.25">
      <c r="F248" s="201"/>
    </row>
    <row r="249" spans="6:6" x14ac:dyDescent="0.25">
      <c r="F249" s="201"/>
    </row>
    <row r="250" spans="6:6" x14ac:dyDescent="0.25">
      <c r="F250" s="201"/>
    </row>
    <row r="251" spans="6:6" x14ac:dyDescent="0.25">
      <c r="F251" s="201"/>
    </row>
    <row r="252" spans="6:6" x14ac:dyDescent="0.25">
      <c r="F252" s="201"/>
    </row>
    <row r="253" spans="6:6" x14ac:dyDescent="0.25">
      <c r="F253" s="201"/>
    </row>
    <row r="254" spans="6:6" x14ac:dyDescent="0.25">
      <c r="F254" s="201"/>
    </row>
    <row r="255" spans="6:6" x14ac:dyDescent="0.25">
      <c r="F255" s="201"/>
    </row>
    <row r="256" spans="6:6" x14ac:dyDescent="0.25">
      <c r="F256" s="201"/>
    </row>
    <row r="257" spans="6:6" x14ac:dyDescent="0.25">
      <c r="F257" s="201"/>
    </row>
    <row r="258" spans="6:6" x14ac:dyDescent="0.25">
      <c r="F258" s="201"/>
    </row>
    <row r="259" spans="6:6" x14ac:dyDescent="0.25">
      <c r="F259" s="201"/>
    </row>
    <row r="260" spans="6:6" x14ac:dyDescent="0.25">
      <c r="F260" s="201"/>
    </row>
    <row r="261" spans="6:6" x14ac:dyDescent="0.25">
      <c r="F261" s="201"/>
    </row>
    <row r="262" spans="6:6" x14ac:dyDescent="0.25">
      <c r="F262" s="201"/>
    </row>
    <row r="263" spans="6:6" x14ac:dyDescent="0.25">
      <c r="F263" s="201"/>
    </row>
    <row r="264" spans="6:6" x14ac:dyDescent="0.25">
      <c r="F264" s="201"/>
    </row>
    <row r="265" spans="6:6" x14ac:dyDescent="0.25">
      <c r="F265" s="201"/>
    </row>
    <row r="266" spans="6:6" x14ac:dyDescent="0.25">
      <c r="F266" s="201"/>
    </row>
    <row r="267" spans="6:6" x14ac:dyDescent="0.25">
      <c r="F267" s="201"/>
    </row>
    <row r="268" spans="6:6" x14ac:dyDescent="0.25">
      <c r="F268" s="201"/>
    </row>
    <row r="269" spans="6:6" x14ac:dyDescent="0.25">
      <c r="F269" s="201"/>
    </row>
    <row r="270" spans="6:6" x14ac:dyDescent="0.25">
      <c r="F270" s="201"/>
    </row>
    <row r="271" spans="6:6" x14ac:dyDescent="0.25">
      <c r="F271" s="201"/>
    </row>
    <row r="272" spans="6:6" x14ac:dyDescent="0.25">
      <c r="F272" s="201"/>
    </row>
    <row r="273" spans="6:6" x14ac:dyDescent="0.25">
      <c r="F273" s="201"/>
    </row>
    <row r="274" spans="6:6" x14ac:dyDescent="0.25">
      <c r="F274" s="201"/>
    </row>
    <row r="275" spans="6:6" x14ac:dyDescent="0.25">
      <c r="F275" s="201"/>
    </row>
    <row r="276" spans="6:6" x14ac:dyDescent="0.25">
      <c r="F276" s="201"/>
    </row>
    <row r="277" spans="6:6" x14ac:dyDescent="0.25">
      <c r="F277" s="201"/>
    </row>
    <row r="278" spans="6:6" x14ac:dyDescent="0.25">
      <c r="F278" s="201"/>
    </row>
    <row r="279" spans="6:6" x14ac:dyDescent="0.25">
      <c r="F279" s="201"/>
    </row>
    <row r="280" spans="6:6" x14ac:dyDescent="0.25">
      <c r="F280" s="201"/>
    </row>
    <row r="281" spans="6:6" x14ac:dyDescent="0.25">
      <c r="F281" s="201"/>
    </row>
    <row r="282" spans="6:6" x14ac:dyDescent="0.25">
      <c r="F282" s="201"/>
    </row>
    <row r="283" spans="6:6" x14ac:dyDescent="0.25">
      <c r="F283" s="201"/>
    </row>
    <row r="284" spans="6:6" x14ac:dyDescent="0.25">
      <c r="F284" s="201"/>
    </row>
    <row r="285" spans="6:6" x14ac:dyDescent="0.25">
      <c r="F285" s="201"/>
    </row>
    <row r="286" spans="6:6" x14ac:dyDescent="0.25">
      <c r="F286" s="201"/>
    </row>
    <row r="287" spans="6:6" x14ac:dyDescent="0.25">
      <c r="F287" s="201"/>
    </row>
    <row r="288" spans="6:6" x14ac:dyDescent="0.25">
      <c r="F288" s="201"/>
    </row>
    <row r="289" spans="6:6" x14ac:dyDescent="0.25">
      <c r="F289" s="201"/>
    </row>
    <row r="290" spans="6:6" x14ac:dyDescent="0.25">
      <c r="F290" s="201"/>
    </row>
    <row r="291" spans="6:6" x14ac:dyDescent="0.25">
      <c r="F291" s="201"/>
    </row>
    <row r="292" spans="6:6" x14ac:dyDescent="0.25">
      <c r="F292" s="201"/>
    </row>
    <row r="293" spans="6:6" x14ac:dyDescent="0.25">
      <c r="F293" s="201"/>
    </row>
    <row r="294" spans="6:6" x14ac:dyDescent="0.25">
      <c r="F294" s="201"/>
    </row>
    <row r="295" spans="6:6" x14ac:dyDescent="0.25">
      <c r="F295" s="201"/>
    </row>
    <row r="296" spans="6:6" x14ac:dyDescent="0.25">
      <c r="F296" s="201"/>
    </row>
    <row r="297" spans="6:6" x14ac:dyDescent="0.25">
      <c r="F297" s="201"/>
    </row>
    <row r="298" spans="6:6" x14ac:dyDescent="0.25">
      <c r="F298" s="201"/>
    </row>
    <row r="299" spans="6:6" x14ac:dyDescent="0.25">
      <c r="F299" s="201"/>
    </row>
    <row r="300" spans="6:6" x14ac:dyDescent="0.25">
      <c r="F300" s="201"/>
    </row>
    <row r="301" spans="6:6" x14ac:dyDescent="0.25">
      <c r="F301" s="201"/>
    </row>
    <row r="302" spans="6:6" x14ac:dyDescent="0.25">
      <c r="F302" s="201"/>
    </row>
    <row r="303" spans="6:6" x14ac:dyDescent="0.25">
      <c r="F303" s="201"/>
    </row>
    <row r="304" spans="6:6" x14ac:dyDescent="0.25">
      <c r="F304" s="201"/>
    </row>
    <row r="305" spans="6:6" x14ac:dyDescent="0.25">
      <c r="F305" s="201"/>
    </row>
    <row r="306" spans="6:6" x14ac:dyDescent="0.25">
      <c r="F306" s="201"/>
    </row>
    <row r="307" spans="6:6" x14ac:dyDescent="0.25">
      <c r="F307" s="201"/>
    </row>
    <row r="308" spans="6:6" x14ac:dyDescent="0.25">
      <c r="F308" s="201"/>
    </row>
    <row r="309" spans="6:6" x14ac:dyDescent="0.25">
      <c r="F309" s="201"/>
    </row>
    <row r="310" spans="6:6" x14ac:dyDescent="0.25">
      <c r="F310" s="201"/>
    </row>
    <row r="311" spans="6:6" x14ac:dyDescent="0.25">
      <c r="F311" s="201"/>
    </row>
    <row r="312" spans="6:6" x14ac:dyDescent="0.25">
      <c r="F312" s="201"/>
    </row>
    <row r="313" spans="6:6" x14ac:dyDescent="0.25">
      <c r="F313" s="201"/>
    </row>
    <row r="314" spans="6:6" x14ac:dyDescent="0.25">
      <c r="F314" s="201"/>
    </row>
    <row r="315" spans="6:6" x14ac:dyDescent="0.25">
      <c r="F315" s="201"/>
    </row>
    <row r="316" spans="6:6" x14ac:dyDescent="0.25">
      <c r="F316" s="201"/>
    </row>
    <row r="317" spans="6:6" x14ac:dyDescent="0.25">
      <c r="F317" s="201"/>
    </row>
    <row r="318" spans="6:6" x14ac:dyDescent="0.25">
      <c r="F318" s="201"/>
    </row>
    <row r="319" spans="6:6" x14ac:dyDescent="0.25">
      <c r="F319" s="201"/>
    </row>
    <row r="320" spans="6:6" x14ac:dyDescent="0.25">
      <c r="F320" s="201"/>
    </row>
    <row r="321" spans="6:6" x14ac:dyDescent="0.25">
      <c r="F321" s="201"/>
    </row>
    <row r="322" spans="6:6" x14ac:dyDescent="0.25">
      <c r="F322" s="201"/>
    </row>
    <row r="323" spans="6:6" x14ac:dyDescent="0.25">
      <c r="F323" s="201"/>
    </row>
    <row r="324" spans="6:6" x14ac:dyDescent="0.25">
      <c r="F324" s="201"/>
    </row>
    <row r="325" spans="6:6" x14ac:dyDescent="0.25">
      <c r="F325" s="201"/>
    </row>
    <row r="326" spans="6:6" x14ac:dyDescent="0.25">
      <c r="F326" s="201"/>
    </row>
    <row r="327" spans="6:6" x14ac:dyDescent="0.25">
      <c r="F327" s="201"/>
    </row>
    <row r="328" spans="6:6" x14ac:dyDescent="0.25">
      <c r="F328" s="201"/>
    </row>
    <row r="329" spans="6:6" x14ac:dyDescent="0.25">
      <c r="F329" s="201"/>
    </row>
    <row r="330" spans="6:6" x14ac:dyDescent="0.25">
      <c r="F330" s="201"/>
    </row>
    <row r="331" spans="6:6" x14ac:dyDescent="0.25">
      <c r="F331" s="201"/>
    </row>
    <row r="332" spans="6:6" x14ac:dyDescent="0.25">
      <c r="F332" s="201"/>
    </row>
    <row r="333" spans="6:6" x14ac:dyDescent="0.25">
      <c r="F333" s="201"/>
    </row>
    <row r="334" spans="6:6" x14ac:dyDescent="0.25">
      <c r="F334" s="201"/>
    </row>
    <row r="335" spans="6:6" x14ac:dyDescent="0.25">
      <c r="F335" s="201"/>
    </row>
    <row r="336" spans="6:6" x14ac:dyDescent="0.25">
      <c r="F336" s="201"/>
    </row>
    <row r="337" spans="6:6" x14ac:dyDescent="0.25">
      <c r="F337" s="201"/>
    </row>
    <row r="338" spans="6:6" x14ac:dyDescent="0.25">
      <c r="F338" s="201"/>
    </row>
    <row r="339" spans="6:6" x14ac:dyDescent="0.25">
      <c r="F339" s="201"/>
    </row>
    <row r="340" spans="6:6" x14ac:dyDescent="0.25">
      <c r="F340" s="201"/>
    </row>
    <row r="341" spans="6:6" x14ac:dyDescent="0.25">
      <c r="F341" s="201"/>
    </row>
    <row r="342" spans="6:6" x14ac:dyDescent="0.25">
      <c r="F342" s="201"/>
    </row>
    <row r="343" spans="6:6" x14ac:dyDescent="0.25">
      <c r="F343" s="201"/>
    </row>
    <row r="344" spans="6:6" x14ac:dyDescent="0.25">
      <c r="F344" s="201"/>
    </row>
    <row r="345" spans="6:6" x14ac:dyDescent="0.25">
      <c r="F345" s="201"/>
    </row>
    <row r="346" spans="6:6" x14ac:dyDescent="0.25">
      <c r="F346" s="201"/>
    </row>
    <row r="347" spans="6:6" x14ac:dyDescent="0.25">
      <c r="F347" s="201"/>
    </row>
    <row r="348" spans="6:6" x14ac:dyDescent="0.25">
      <c r="F348" s="201"/>
    </row>
    <row r="349" spans="6:6" x14ac:dyDescent="0.25">
      <c r="F349" s="201"/>
    </row>
    <row r="350" spans="6:6" x14ac:dyDescent="0.25">
      <c r="F350" s="201"/>
    </row>
    <row r="351" spans="6:6" x14ac:dyDescent="0.25">
      <c r="F351" s="201"/>
    </row>
    <row r="352" spans="6:6" x14ac:dyDescent="0.25">
      <c r="F352" s="201"/>
    </row>
    <row r="353" spans="6:6" x14ac:dyDescent="0.25">
      <c r="F353" s="201"/>
    </row>
    <row r="354" spans="6:6" x14ac:dyDescent="0.25">
      <c r="F354" s="201"/>
    </row>
    <row r="355" spans="6:6" x14ac:dyDescent="0.25">
      <c r="F355" s="201"/>
    </row>
    <row r="356" spans="6:6" x14ac:dyDescent="0.25">
      <c r="F356" s="201"/>
    </row>
    <row r="357" spans="6:6" x14ac:dyDescent="0.25">
      <c r="F357" s="201"/>
    </row>
    <row r="358" spans="6:6" x14ac:dyDescent="0.25">
      <c r="F358" s="201"/>
    </row>
    <row r="359" spans="6:6" x14ac:dyDescent="0.25">
      <c r="F359" s="201"/>
    </row>
    <row r="360" spans="6:6" x14ac:dyDescent="0.25">
      <c r="F360" s="201"/>
    </row>
    <row r="361" spans="6:6" x14ac:dyDescent="0.25">
      <c r="F361" s="201"/>
    </row>
    <row r="362" spans="6:6" x14ac:dyDescent="0.25">
      <c r="F362" s="201"/>
    </row>
    <row r="363" spans="6:6" x14ac:dyDescent="0.25">
      <c r="F363" s="201"/>
    </row>
    <row r="364" spans="6:6" x14ac:dyDescent="0.25">
      <c r="F364" s="201"/>
    </row>
    <row r="365" spans="6:6" x14ac:dyDescent="0.25">
      <c r="F365" s="201"/>
    </row>
    <row r="366" spans="6:6" x14ac:dyDescent="0.25">
      <c r="F366" s="201"/>
    </row>
    <row r="367" spans="6:6" x14ac:dyDescent="0.25">
      <c r="F367" s="201"/>
    </row>
    <row r="368" spans="6:6" x14ac:dyDescent="0.25">
      <c r="F368" s="201"/>
    </row>
    <row r="369" spans="6:6" x14ac:dyDescent="0.25">
      <c r="F369" s="201"/>
    </row>
    <row r="370" spans="6:6" x14ac:dyDescent="0.25">
      <c r="F370" s="201"/>
    </row>
    <row r="371" spans="6:6" x14ac:dyDescent="0.25">
      <c r="F371" s="201"/>
    </row>
    <row r="372" spans="6:6" x14ac:dyDescent="0.25">
      <c r="F372" s="201"/>
    </row>
    <row r="373" spans="6:6" x14ac:dyDescent="0.25">
      <c r="F373" s="201"/>
    </row>
    <row r="374" spans="6:6" x14ac:dyDescent="0.25">
      <c r="F374" s="201"/>
    </row>
    <row r="375" spans="6:6" x14ac:dyDescent="0.25">
      <c r="F375" s="201"/>
    </row>
    <row r="376" spans="6:6" x14ac:dyDescent="0.25">
      <c r="F376" s="201"/>
    </row>
    <row r="377" spans="6:6" x14ac:dyDescent="0.25">
      <c r="F377" s="201"/>
    </row>
    <row r="378" spans="6:6" x14ac:dyDescent="0.25">
      <c r="F378" s="201"/>
    </row>
    <row r="379" spans="6:6" x14ac:dyDescent="0.25">
      <c r="F379" s="201"/>
    </row>
    <row r="380" spans="6:6" x14ac:dyDescent="0.25">
      <c r="F380" s="201"/>
    </row>
    <row r="381" spans="6:6" x14ac:dyDescent="0.25">
      <c r="F381" s="201"/>
    </row>
    <row r="382" spans="6:6" x14ac:dyDescent="0.25">
      <c r="F382" s="201"/>
    </row>
    <row r="383" spans="6:6" x14ac:dyDescent="0.25">
      <c r="F383" s="201"/>
    </row>
    <row r="384" spans="6:6" x14ac:dyDescent="0.25">
      <c r="F384" s="201"/>
    </row>
    <row r="385" spans="6:6" x14ac:dyDescent="0.25">
      <c r="F385" s="201"/>
    </row>
    <row r="386" spans="6:6" x14ac:dyDescent="0.25">
      <c r="F386" s="201"/>
    </row>
    <row r="387" spans="6:6" x14ac:dyDescent="0.25">
      <c r="F387" s="201"/>
    </row>
    <row r="388" spans="6:6" x14ac:dyDescent="0.25">
      <c r="F388" s="201"/>
    </row>
    <row r="389" spans="6:6" x14ac:dyDescent="0.25">
      <c r="F389" s="201"/>
    </row>
    <row r="390" spans="6:6" x14ac:dyDescent="0.25">
      <c r="F390" s="201"/>
    </row>
    <row r="391" spans="6:6" x14ac:dyDescent="0.25">
      <c r="F391" s="201"/>
    </row>
    <row r="392" spans="6:6" x14ac:dyDescent="0.25">
      <c r="F392" s="201"/>
    </row>
    <row r="393" spans="6:6" x14ac:dyDescent="0.25">
      <c r="F393" s="201"/>
    </row>
    <row r="394" spans="6:6" x14ac:dyDescent="0.25">
      <c r="F394" s="201"/>
    </row>
    <row r="395" spans="6:6" x14ac:dyDescent="0.25">
      <c r="F395" s="201"/>
    </row>
    <row r="396" spans="6:6" x14ac:dyDescent="0.25">
      <c r="F396" s="201"/>
    </row>
    <row r="397" spans="6:6" x14ac:dyDescent="0.25">
      <c r="F397" s="201"/>
    </row>
    <row r="398" spans="6:6" x14ac:dyDescent="0.25">
      <c r="F398" s="201"/>
    </row>
    <row r="399" spans="6:6" x14ac:dyDescent="0.25">
      <c r="F399" s="201"/>
    </row>
    <row r="400" spans="6:6" x14ac:dyDescent="0.25">
      <c r="F400" s="201"/>
    </row>
    <row r="401" spans="6:6" x14ac:dyDescent="0.25">
      <c r="F401" s="201"/>
    </row>
  </sheetData>
  <mergeCells count="12">
    <mergeCell ref="A175:E175"/>
    <mergeCell ref="A1:F1"/>
    <mergeCell ref="A2:F2"/>
    <mergeCell ref="A3:F3"/>
    <mergeCell ref="A4:F4"/>
    <mergeCell ref="E8:F8"/>
    <mergeCell ref="E9:F9"/>
    <mergeCell ref="C34:E34"/>
    <mergeCell ref="B36:B40"/>
    <mergeCell ref="C121:E121"/>
    <mergeCell ref="C162:E162"/>
    <mergeCell ref="C173:E173"/>
  </mergeCells>
  <conditionalFormatting sqref="E10 E12:E13">
    <cfRule type="cellIs" dxfId="137" priority="1" operator="equal">
      <formula>0</formula>
    </cfRule>
  </conditionalFormatting>
  <conditionalFormatting sqref="E44:E47">
    <cfRule type="cellIs" dxfId="136" priority="2" operator="equal">
      <formula>0</formula>
    </cfRule>
  </conditionalFormatting>
  <conditionalFormatting sqref="E51:E53">
    <cfRule type="cellIs" dxfId="135" priority="3" operator="equal">
      <formula>0</formula>
    </cfRule>
  </conditionalFormatting>
  <conditionalFormatting sqref="E57:E58 E61:E62 E64 E66 E68 E70">
    <cfRule type="cellIs" dxfId="134" priority="4" operator="equal">
      <formula>0</formula>
    </cfRule>
  </conditionalFormatting>
  <conditionalFormatting sqref="E74 E77:E78 E82:E83 E85:E90">
    <cfRule type="cellIs" dxfId="133" priority="5" operator="equal">
      <formula>0</formula>
    </cfRule>
  </conditionalFormatting>
  <conditionalFormatting sqref="E94:E99 E101:E103 E105:E106">
    <cfRule type="cellIs" dxfId="132" priority="6" operator="equal">
      <formula>0</formula>
    </cfRule>
  </conditionalFormatting>
  <conditionalFormatting sqref="E109:E115">
    <cfRule type="cellIs" dxfId="131" priority="7" operator="equal">
      <formula>0</formula>
    </cfRule>
  </conditionalFormatting>
  <conditionalFormatting sqref="E118:E119">
    <cfRule type="cellIs" dxfId="130" priority="8" operator="equal">
      <formula>0</formula>
    </cfRule>
  </conditionalFormatting>
  <conditionalFormatting sqref="E126:E127 E129 E132:E138 E140:E141 E144:E146 E149:E153 E156:E157 E160">
    <cfRule type="cellIs" dxfId="129" priority="9" operator="equal">
      <formula>0</formula>
    </cfRule>
  </conditionalFormatting>
  <conditionalFormatting sqref="E165:E171">
    <cfRule type="cellIs" dxfId="128" priority="10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5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4" manualBreakCount="4">
    <brk id="47" max="5" man="1"/>
    <brk id="91" max="5" man="1"/>
    <brk id="125" max="5" man="1"/>
    <brk id="163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205C2-02A9-4AD2-9FF7-4FDED154C535}">
  <sheetPr>
    <pageSetUpPr fitToPage="1"/>
  </sheetPr>
  <dimension ref="A1:M420"/>
  <sheetViews>
    <sheetView zoomScaleNormal="100" zoomScaleSheetLayoutView="115" workbookViewId="0">
      <selection activeCell="F135" sqref="F135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2.7109375" style="201" customWidth="1"/>
    <col min="6" max="6" width="17.7109375" style="202" customWidth="1"/>
    <col min="7" max="7" width="3.7109375" style="139" customWidth="1"/>
    <col min="8" max="213" width="11.42578125" style="139"/>
    <col min="214" max="214" width="10.7109375" style="139" customWidth="1"/>
    <col min="215" max="215" width="50.7109375" style="139" customWidth="1"/>
    <col min="216" max="216" width="5.7109375" style="139" customWidth="1"/>
    <col min="217" max="217" width="8.7109375" style="139" customWidth="1"/>
    <col min="218" max="218" width="10.7109375" style="139" customWidth="1"/>
    <col min="219" max="219" width="13.7109375" style="139" customWidth="1"/>
    <col min="220" max="220" width="3.7109375" style="139" customWidth="1"/>
    <col min="221" max="469" width="11.42578125" style="139"/>
    <col min="470" max="470" width="10.7109375" style="139" customWidth="1"/>
    <col min="471" max="471" width="50.7109375" style="139" customWidth="1"/>
    <col min="472" max="472" width="5.7109375" style="139" customWidth="1"/>
    <col min="473" max="473" width="8.7109375" style="139" customWidth="1"/>
    <col min="474" max="474" width="10.7109375" style="139" customWidth="1"/>
    <col min="475" max="475" width="13.7109375" style="139" customWidth="1"/>
    <col min="476" max="476" width="3.7109375" style="139" customWidth="1"/>
    <col min="477" max="725" width="11.42578125" style="139"/>
    <col min="726" max="726" width="10.7109375" style="139" customWidth="1"/>
    <col min="727" max="727" width="50.7109375" style="139" customWidth="1"/>
    <col min="728" max="728" width="5.7109375" style="139" customWidth="1"/>
    <col min="729" max="729" width="8.7109375" style="139" customWidth="1"/>
    <col min="730" max="730" width="10.7109375" style="139" customWidth="1"/>
    <col min="731" max="731" width="13.7109375" style="139" customWidth="1"/>
    <col min="732" max="732" width="3.7109375" style="139" customWidth="1"/>
    <col min="733" max="981" width="11.42578125" style="139"/>
    <col min="982" max="982" width="10.7109375" style="139" customWidth="1"/>
    <col min="983" max="983" width="50.7109375" style="139" customWidth="1"/>
    <col min="984" max="984" width="5.7109375" style="139" customWidth="1"/>
    <col min="985" max="985" width="8.7109375" style="139" customWidth="1"/>
    <col min="986" max="986" width="10.7109375" style="139" customWidth="1"/>
    <col min="987" max="987" width="13.7109375" style="139" customWidth="1"/>
    <col min="988" max="988" width="3.7109375" style="139" customWidth="1"/>
    <col min="989" max="1237" width="11.42578125" style="139"/>
    <col min="1238" max="1238" width="10.7109375" style="139" customWidth="1"/>
    <col min="1239" max="1239" width="50.7109375" style="139" customWidth="1"/>
    <col min="1240" max="1240" width="5.7109375" style="139" customWidth="1"/>
    <col min="1241" max="1241" width="8.7109375" style="139" customWidth="1"/>
    <col min="1242" max="1242" width="10.7109375" style="139" customWidth="1"/>
    <col min="1243" max="1243" width="13.7109375" style="139" customWidth="1"/>
    <col min="1244" max="1244" width="3.7109375" style="139" customWidth="1"/>
    <col min="1245" max="1493" width="11.42578125" style="139"/>
    <col min="1494" max="1494" width="10.7109375" style="139" customWidth="1"/>
    <col min="1495" max="1495" width="50.7109375" style="139" customWidth="1"/>
    <col min="1496" max="1496" width="5.7109375" style="139" customWidth="1"/>
    <col min="1497" max="1497" width="8.7109375" style="139" customWidth="1"/>
    <col min="1498" max="1498" width="10.7109375" style="139" customWidth="1"/>
    <col min="1499" max="1499" width="13.7109375" style="139" customWidth="1"/>
    <col min="1500" max="1500" width="3.7109375" style="139" customWidth="1"/>
    <col min="1501" max="1749" width="11.42578125" style="139"/>
    <col min="1750" max="1750" width="10.7109375" style="139" customWidth="1"/>
    <col min="1751" max="1751" width="50.7109375" style="139" customWidth="1"/>
    <col min="1752" max="1752" width="5.7109375" style="139" customWidth="1"/>
    <col min="1753" max="1753" width="8.7109375" style="139" customWidth="1"/>
    <col min="1754" max="1754" width="10.7109375" style="139" customWidth="1"/>
    <col min="1755" max="1755" width="13.7109375" style="139" customWidth="1"/>
    <col min="1756" max="1756" width="3.7109375" style="139" customWidth="1"/>
    <col min="1757" max="2005" width="11.42578125" style="139"/>
    <col min="2006" max="2006" width="10.7109375" style="139" customWidth="1"/>
    <col min="2007" max="2007" width="50.7109375" style="139" customWidth="1"/>
    <col min="2008" max="2008" width="5.7109375" style="139" customWidth="1"/>
    <col min="2009" max="2009" width="8.7109375" style="139" customWidth="1"/>
    <col min="2010" max="2010" width="10.7109375" style="139" customWidth="1"/>
    <col min="2011" max="2011" width="13.7109375" style="139" customWidth="1"/>
    <col min="2012" max="2012" width="3.7109375" style="139" customWidth="1"/>
    <col min="2013" max="2261" width="11.42578125" style="139"/>
    <col min="2262" max="2262" width="10.7109375" style="139" customWidth="1"/>
    <col min="2263" max="2263" width="50.7109375" style="139" customWidth="1"/>
    <col min="2264" max="2264" width="5.7109375" style="139" customWidth="1"/>
    <col min="2265" max="2265" width="8.7109375" style="139" customWidth="1"/>
    <col min="2266" max="2266" width="10.7109375" style="139" customWidth="1"/>
    <col min="2267" max="2267" width="13.7109375" style="139" customWidth="1"/>
    <col min="2268" max="2268" width="3.7109375" style="139" customWidth="1"/>
    <col min="2269" max="2517" width="11.42578125" style="139"/>
    <col min="2518" max="2518" width="10.7109375" style="139" customWidth="1"/>
    <col min="2519" max="2519" width="50.7109375" style="139" customWidth="1"/>
    <col min="2520" max="2520" width="5.7109375" style="139" customWidth="1"/>
    <col min="2521" max="2521" width="8.7109375" style="139" customWidth="1"/>
    <col min="2522" max="2522" width="10.7109375" style="139" customWidth="1"/>
    <col min="2523" max="2523" width="13.7109375" style="139" customWidth="1"/>
    <col min="2524" max="2524" width="3.7109375" style="139" customWidth="1"/>
    <col min="2525" max="2773" width="11.42578125" style="139"/>
    <col min="2774" max="2774" width="10.7109375" style="139" customWidth="1"/>
    <col min="2775" max="2775" width="50.7109375" style="139" customWidth="1"/>
    <col min="2776" max="2776" width="5.7109375" style="139" customWidth="1"/>
    <col min="2777" max="2777" width="8.7109375" style="139" customWidth="1"/>
    <col min="2778" max="2778" width="10.7109375" style="139" customWidth="1"/>
    <col min="2779" max="2779" width="13.7109375" style="139" customWidth="1"/>
    <col min="2780" max="2780" width="3.7109375" style="139" customWidth="1"/>
    <col min="2781" max="3029" width="11.42578125" style="139"/>
    <col min="3030" max="3030" width="10.7109375" style="139" customWidth="1"/>
    <col min="3031" max="3031" width="50.7109375" style="139" customWidth="1"/>
    <col min="3032" max="3032" width="5.7109375" style="139" customWidth="1"/>
    <col min="3033" max="3033" width="8.7109375" style="139" customWidth="1"/>
    <col min="3034" max="3034" width="10.7109375" style="139" customWidth="1"/>
    <col min="3035" max="3035" width="13.7109375" style="139" customWidth="1"/>
    <col min="3036" max="3036" width="3.7109375" style="139" customWidth="1"/>
    <col min="3037" max="3285" width="11.42578125" style="139"/>
    <col min="3286" max="3286" width="10.7109375" style="139" customWidth="1"/>
    <col min="3287" max="3287" width="50.7109375" style="139" customWidth="1"/>
    <col min="3288" max="3288" width="5.7109375" style="139" customWidth="1"/>
    <col min="3289" max="3289" width="8.7109375" style="139" customWidth="1"/>
    <col min="3290" max="3290" width="10.7109375" style="139" customWidth="1"/>
    <col min="3291" max="3291" width="13.7109375" style="139" customWidth="1"/>
    <col min="3292" max="3292" width="3.7109375" style="139" customWidth="1"/>
    <col min="3293" max="3541" width="11.42578125" style="139"/>
    <col min="3542" max="3542" width="10.7109375" style="139" customWidth="1"/>
    <col min="3543" max="3543" width="50.7109375" style="139" customWidth="1"/>
    <col min="3544" max="3544" width="5.7109375" style="139" customWidth="1"/>
    <col min="3545" max="3545" width="8.7109375" style="139" customWidth="1"/>
    <col min="3546" max="3546" width="10.7109375" style="139" customWidth="1"/>
    <col min="3547" max="3547" width="13.7109375" style="139" customWidth="1"/>
    <col min="3548" max="3548" width="3.7109375" style="139" customWidth="1"/>
    <col min="3549" max="3797" width="11.42578125" style="139"/>
    <col min="3798" max="3798" width="10.7109375" style="139" customWidth="1"/>
    <col min="3799" max="3799" width="50.7109375" style="139" customWidth="1"/>
    <col min="3800" max="3800" width="5.7109375" style="139" customWidth="1"/>
    <col min="3801" max="3801" width="8.7109375" style="139" customWidth="1"/>
    <col min="3802" max="3802" width="10.7109375" style="139" customWidth="1"/>
    <col min="3803" max="3803" width="13.7109375" style="139" customWidth="1"/>
    <col min="3804" max="3804" width="3.7109375" style="139" customWidth="1"/>
    <col min="3805" max="4053" width="11.42578125" style="139"/>
    <col min="4054" max="4054" width="10.7109375" style="139" customWidth="1"/>
    <col min="4055" max="4055" width="50.7109375" style="139" customWidth="1"/>
    <col min="4056" max="4056" width="5.7109375" style="139" customWidth="1"/>
    <col min="4057" max="4057" width="8.7109375" style="139" customWidth="1"/>
    <col min="4058" max="4058" width="10.7109375" style="139" customWidth="1"/>
    <col min="4059" max="4059" width="13.7109375" style="139" customWidth="1"/>
    <col min="4060" max="4060" width="3.7109375" style="139" customWidth="1"/>
    <col min="4061" max="4309" width="11.42578125" style="139"/>
    <col min="4310" max="4310" width="10.7109375" style="139" customWidth="1"/>
    <col min="4311" max="4311" width="50.7109375" style="139" customWidth="1"/>
    <col min="4312" max="4312" width="5.7109375" style="139" customWidth="1"/>
    <col min="4313" max="4313" width="8.7109375" style="139" customWidth="1"/>
    <col min="4314" max="4314" width="10.7109375" style="139" customWidth="1"/>
    <col min="4315" max="4315" width="13.7109375" style="139" customWidth="1"/>
    <col min="4316" max="4316" width="3.7109375" style="139" customWidth="1"/>
    <col min="4317" max="4565" width="11.42578125" style="139"/>
    <col min="4566" max="4566" width="10.7109375" style="139" customWidth="1"/>
    <col min="4567" max="4567" width="50.7109375" style="139" customWidth="1"/>
    <col min="4568" max="4568" width="5.7109375" style="139" customWidth="1"/>
    <col min="4569" max="4569" width="8.7109375" style="139" customWidth="1"/>
    <col min="4570" max="4570" width="10.7109375" style="139" customWidth="1"/>
    <col min="4571" max="4571" width="13.7109375" style="139" customWidth="1"/>
    <col min="4572" max="4572" width="3.7109375" style="139" customWidth="1"/>
    <col min="4573" max="4821" width="11.42578125" style="139"/>
    <col min="4822" max="4822" width="10.7109375" style="139" customWidth="1"/>
    <col min="4823" max="4823" width="50.7109375" style="139" customWidth="1"/>
    <col min="4824" max="4824" width="5.7109375" style="139" customWidth="1"/>
    <col min="4825" max="4825" width="8.7109375" style="139" customWidth="1"/>
    <col min="4826" max="4826" width="10.7109375" style="139" customWidth="1"/>
    <col min="4827" max="4827" width="13.7109375" style="139" customWidth="1"/>
    <col min="4828" max="4828" width="3.7109375" style="139" customWidth="1"/>
    <col min="4829" max="5077" width="11.42578125" style="139"/>
    <col min="5078" max="5078" width="10.7109375" style="139" customWidth="1"/>
    <col min="5079" max="5079" width="50.7109375" style="139" customWidth="1"/>
    <col min="5080" max="5080" width="5.7109375" style="139" customWidth="1"/>
    <col min="5081" max="5081" width="8.7109375" style="139" customWidth="1"/>
    <col min="5082" max="5082" width="10.7109375" style="139" customWidth="1"/>
    <col min="5083" max="5083" width="13.7109375" style="139" customWidth="1"/>
    <col min="5084" max="5084" width="3.7109375" style="139" customWidth="1"/>
    <col min="5085" max="5333" width="11.42578125" style="139"/>
    <col min="5334" max="5334" width="10.7109375" style="139" customWidth="1"/>
    <col min="5335" max="5335" width="50.7109375" style="139" customWidth="1"/>
    <col min="5336" max="5336" width="5.7109375" style="139" customWidth="1"/>
    <col min="5337" max="5337" width="8.7109375" style="139" customWidth="1"/>
    <col min="5338" max="5338" width="10.7109375" style="139" customWidth="1"/>
    <col min="5339" max="5339" width="13.7109375" style="139" customWidth="1"/>
    <col min="5340" max="5340" width="3.7109375" style="139" customWidth="1"/>
    <col min="5341" max="5589" width="11.42578125" style="139"/>
    <col min="5590" max="5590" width="10.7109375" style="139" customWidth="1"/>
    <col min="5591" max="5591" width="50.7109375" style="139" customWidth="1"/>
    <col min="5592" max="5592" width="5.7109375" style="139" customWidth="1"/>
    <col min="5593" max="5593" width="8.7109375" style="139" customWidth="1"/>
    <col min="5594" max="5594" width="10.7109375" style="139" customWidth="1"/>
    <col min="5595" max="5595" width="13.7109375" style="139" customWidth="1"/>
    <col min="5596" max="5596" width="3.7109375" style="139" customWidth="1"/>
    <col min="5597" max="5845" width="11.42578125" style="139"/>
    <col min="5846" max="5846" width="10.7109375" style="139" customWidth="1"/>
    <col min="5847" max="5847" width="50.7109375" style="139" customWidth="1"/>
    <col min="5848" max="5848" width="5.7109375" style="139" customWidth="1"/>
    <col min="5849" max="5849" width="8.7109375" style="139" customWidth="1"/>
    <col min="5850" max="5850" width="10.7109375" style="139" customWidth="1"/>
    <col min="5851" max="5851" width="13.7109375" style="139" customWidth="1"/>
    <col min="5852" max="5852" width="3.7109375" style="139" customWidth="1"/>
    <col min="5853" max="6101" width="11.42578125" style="139"/>
    <col min="6102" max="6102" width="10.7109375" style="139" customWidth="1"/>
    <col min="6103" max="6103" width="50.7109375" style="139" customWidth="1"/>
    <col min="6104" max="6104" width="5.7109375" style="139" customWidth="1"/>
    <col min="6105" max="6105" width="8.7109375" style="139" customWidth="1"/>
    <col min="6106" max="6106" width="10.7109375" style="139" customWidth="1"/>
    <col min="6107" max="6107" width="13.7109375" style="139" customWidth="1"/>
    <col min="6108" max="6108" width="3.7109375" style="139" customWidth="1"/>
    <col min="6109" max="6357" width="11.42578125" style="139"/>
    <col min="6358" max="6358" width="10.7109375" style="139" customWidth="1"/>
    <col min="6359" max="6359" width="50.7109375" style="139" customWidth="1"/>
    <col min="6360" max="6360" width="5.7109375" style="139" customWidth="1"/>
    <col min="6361" max="6361" width="8.7109375" style="139" customWidth="1"/>
    <col min="6362" max="6362" width="10.7109375" style="139" customWidth="1"/>
    <col min="6363" max="6363" width="13.7109375" style="139" customWidth="1"/>
    <col min="6364" max="6364" width="3.7109375" style="139" customWidth="1"/>
    <col min="6365" max="6613" width="11.42578125" style="139"/>
    <col min="6614" max="6614" width="10.7109375" style="139" customWidth="1"/>
    <col min="6615" max="6615" width="50.7109375" style="139" customWidth="1"/>
    <col min="6616" max="6616" width="5.7109375" style="139" customWidth="1"/>
    <col min="6617" max="6617" width="8.7109375" style="139" customWidth="1"/>
    <col min="6618" max="6618" width="10.7109375" style="139" customWidth="1"/>
    <col min="6619" max="6619" width="13.7109375" style="139" customWidth="1"/>
    <col min="6620" max="6620" width="3.7109375" style="139" customWidth="1"/>
    <col min="6621" max="6869" width="11.42578125" style="139"/>
    <col min="6870" max="6870" width="10.7109375" style="139" customWidth="1"/>
    <col min="6871" max="6871" width="50.7109375" style="139" customWidth="1"/>
    <col min="6872" max="6872" width="5.7109375" style="139" customWidth="1"/>
    <col min="6873" max="6873" width="8.7109375" style="139" customWidth="1"/>
    <col min="6874" max="6874" width="10.7109375" style="139" customWidth="1"/>
    <col min="6875" max="6875" width="13.7109375" style="139" customWidth="1"/>
    <col min="6876" max="6876" width="3.7109375" style="139" customWidth="1"/>
    <col min="6877" max="7125" width="11.42578125" style="139"/>
    <col min="7126" max="7126" width="10.7109375" style="139" customWidth="1"/>
    <col min="7127" max="7127" width="50.7109375" style="139" customWidth="1"/>
    <col min="7128" max="7128" width="5.7109375" style="139" customWidth="1"/>
    <col min="7129" max="7129" width="8.7109375" style="139" customWidth="1"/>
    <col min="7130" max="7130" width="10.7109375" style="139" customWidth="1"/>
    <col min="7131" max="7131" width="13.7109375" style="139" customWidth="1"/>
    <col min="7132" max="7132" width="3.7109375" style="139" customWidth="1"/>
    <col min="7133" max="7381" width="11.42578125" style="139"/>
    <col min="7382" max="7382" width="10.7109375" style="139" customWidth="1"/>
    <col min="7383" max="7383" width="50.7109375" style="139" customWidth="1"/>
    <col min="7384" max="7384" width="5.7109375" style="139" customWidth="1"/>
    <col min="7385" max="7385" width="8.7109375" style="139" customWidth="1"/>
    <col min="7386" max="7386" width="10.7109375" style="139" customWidth="1"/>
    <col min="7387" max="7387" width="13.7109375" style="139" customWidth="1"/>
    <col min="7388" max="7388" width="3.7109375" style="139" customWidth="1"/>
    <col min="7389" max="7637" width="11.42578125" style="139"/>
    <col min="7638" max="7638" width="10.7109375" style="139" customWidth="1"/>
    <col min="7639" max="7639" width="50.7109375" style="139" customWidth="1"/>
    <col min="7640" max="7640" width="5.7109375" style="139" customWidth="1"/>
    <col min="7641" max="7641" width="8.7109375" style="139" customWidth="1"/>
    <col min="7642" max="7642" width="10.7109375" style="139" customWidth="1"/>
    <col min="7643" max="7643" width="13.7109375" style="139" customWidth="1"/>
    <col min="7644" max="7644" width="3.7109375" style="139" customWidth="1"/>
    <col min="7645" max="7893" width="11.42578125" style="139"/>
    <col min="7894" max="7894" width="10.7109375" style="139" customWidth="1"/>
    <col min="7895" max="7895" width="50.7109375" style="139" customWidth="1"/>
    <col min="7896" max="7896" width="5.7109375" style="139" customWidth="1"/>
    <col min="7897" max="7897" width="8.7109375" style="139" customWidth="1"/>
    <col min="7898" max="7898" width="10.7109375" style="139" customWidth="1"/>
    <col min="7899" max="7899" width="13.7109375" style="139" customWidth="1"/>
    <col min="7900" max="7900" width="3.7109375" style="139" customWidth="1"/>
    <col min="7901" max="8149" width="11.42578125" style="139"/>
    <col min="8150" max="8150" width="10.7109375" style="139" customWidth="1"/>
    <col min="8151" max="8151" width="50.7109375" style="139" customWidth="1"/>
    <col min="8152" max="8152" width="5.7109375" style="139" customWidth="1"/>
    <col min="8153" max="8153" width="8.7109375" style="139" customWidth="1"/>
    <col min="8154" max="8154" width="10.7109375" style="139" customWidth="1"/>
    <col min="8155" max="8155" width="13.7109375" style="139" customWidth="1"/>
    <col min="8156" max="8156" width="3.7109375" style="139" customWidth="1"/>
    <col min="8157" max="8405" width="11.42578125" style="139"/>
    <col min="8406" max="8406" width="10.7109375" style="139" customWidth="1"/>
    <col min="8407" max="8407" width="50.7109375" style="139" customWidth="1"/>
    <col min="8408" max="8408" width="5.7109375" style="139" customWidth="1"/>
    <col min="8409" max="8409" width="8.7109375" style="139" customWidth="1"/>
    <col min="8410" max="8410" width="10.7109375" style="139" customWidth="1"/>
    <col min="8411" max="8411" width="13.7109375" style="139" customWidth="1"/>
    <col min="8412" max="8412" width="3.7109375" style="139" customWidth="1"/>
    <col min="8413" max="8661" width="11.42578125" style="139"/>
    <col min="8662" max="8662" width="10.7109375" style="139" customWidth="1"/>
    <col min="8663" max="8663" width="50.7109375" style="139" customWidth="1"/>
    <col min="8664" max="8664" width="5.7109375" style="139" customWidth="1"/>
    <col min="8665" max="8665" width="8.7109375" style="139" customWidth="1"/>
    <col min="8666" max="8666" width="10.7109375" style="139" customWidth="1"/>
    <col min="8667" max="8667" width="13.7109375" style="139" customWidth="1"/>
    <col min="8668" max="8668" width="3.7109375" style="139" customWidth="1"/>
    <col min="8669" max="8917" width="11.42578125" style="139"/>
    <col min="8918" max="8918" width="10.7109375" style="139" customWidth="1"/>
    <col min="8919" max="8919" width="50.7109375" style="139" customWidth="1"/>
    <col min="8920" max="8920" width="5.7109375" style="139" customWidth="1"/>
    <col min="8921" max="8921" width="8.7109375" style="139" customWidth="1"/>
    <col min="8922" max="8922" width="10.7109375" style="139" customWidth="1"/>
    <col min="8923" max="8923" width="13.7109375" style="139" customWidth="1"/>
    <col min="8924" max="8924" width="3.7109375" style="139" customWidth="1"/>
    <col min="8925" max="9173" width="11.42578125" style="139"/>
    <col min="9174" max="9174" width="10.7109375" style="139" customWidth="1"/>
    <col min="9175" max="9175" width="50.7109375" style="139" customWidth="1"/>
    <col min="9176" max="9176" width="5.7109375" style="139" customWidth="1"/>
    <col min="9177" max="9177" width="8.7109375" style="139" customWidth="1"/>
    <col min="9178" max="9178" width="10.7109375" style="139" customWidth="1"/>
    <col min="9179" max="9179" width="13.7109375" style="139" customWidth="1"/>
    <col min="9180" max="9180" width="3.7109375" style="139" customWidth="1"/>
    <col min="9181" max="9429" width="11.42578125" style="139"/>
    <col min="9430" max="9430" width="10.7109375" style="139" customWidth="1"/>
    <col min="9431" max="9431" width="50.7109375" style="139" customWidth="1"/>
    <col min="9432" max="9432" width="5.7109375" style="139" customWidth="1"/>
    <col min="9433" max="9433" width="8.7109375" style="139" customWidth="1"/>
    <col min="9434" max="9434" width="10.7109375" style="139" customWidth="1"/>
    <col min="9435" max="9435" width="13.7109375" style="139" customWidth="1"/>
    <col min="9436" max="9436" width="3.7109375" style="139" customWidth="1"/>
    <col min="9437" max="9685" width="11.42578125" style="139"/>
    <col min="9686" max="9686" width="10.7109375" style="139" customWidth="1"/>
    <col min="9687" max="9687" width="50.7109375" style="139" customWidth="1"/>
    <col min="9688" max="9688" width="5.7109375" style="139" customWidth="1"/>
    <col min="9689" max="9689" width="8.7109375" style="139" customWidth="1"/>
    <col min="9690" max="9690" width="10.7109375" style="139" customWidth="1"/>
    <col min="9691" max="9691" width="13.7109375" style="139" customWidth="1"/>
    <col min="9692" max="9692" width="3.7109375" style="139" customWidth="1"/>
    <col min="9693" max="9941" width="11.42578125" style="139"/>
    <col min="9942" max="9942" width="10.7109375" style="139" customWidth="1"/>
    <col min="9943" max="9943" width="50.7109375" style="139" customWidth="1"/>
    <col min="9944" max="9944" width="5.7109375" style="139" customWidth="1"/>
    <col min="9945" max="9945" width="8.7109375" style="139" customWidth="1"/>
    <col min="9946" max="9946" width="10.7109375" style="139" customWidth="1"/>
    <col min="9947" max="9947" width="13.7109375" style="139" customWidth="1"/>
    <col min="9948" max="9948" width="3.7109375" style="139" customWidth="1"/>
    <col min="9949" max="10197" width="11.42578125" style="139"/>
    <col min="10198" max="10198" width="10.7109375" style="139" customWidth="1"/>
    <col min="10199" max="10199" width="50.7109375" style="139" customWidth="1"/>
    <col min="10200" max="10200" width="5.7109375" style="139" customWidth="1"/>
    <col min="10201" max="10201" width="8.7109375" style="139" customWidth="1"/>
    <col min="10202" max="10202" width="10.7109375" style="139" customWidth="1"/>
    <col min="10203" max="10203" width="13.7109375" style="139" customWidth="1"/>
    <col min="10204" max="10204" width="3.7109375" style="139" customWidth="1"/>
    <col min="10205" max="10453" width="11.42578125" style="139"/>
    <col min="10454" max="10454" width="10.7109375" style="139" customWidth="1"/>
    <col min="10455" max="10455" width="50.7109375" style="139" customWidth="1"/>
    <col min="10456" max="10456" width="5.7109375" style="139" customWidth="1"/>
    <col min="10457" max="10457" width="8.7109375" style="139" customWidth="1"/>
    <col min="10458" max="10458" width="10.7109375" style="139" customWidth="1"/>
    <col min="10459" max="10459" width="13.7109375" style="139" customWidth="1"/>
    <col min="10460" max="10460" width="3.7109375" style="139" customWidth="1"/>
    <col min="10461" max="10709" width="11.42578125" style="139"/>
    <col min="10710" max="10710" width="10.7109375" style="139" customWidth="1"/>
    <col min="10711" max="10711" width="50.7109375" style="139" customWidth="1"/>
    <col min="10712" max="10712" width="5.7109375" style="139" customWidth="1"/>
    <col min="10713" max="10713" width="8.7109375" style="139" customWidth="1"/>
    <col min="10714" max="10714" width="10.7109375" style="139" customWidth="1"/>
    <col min="10715" max="10715" width="13.7109375" style="139" customWidth="1"/>
    <col min="10716" max="10716" width="3.7109375" style="139" customWidth="1"/>
    <col min="10717" max="10965" width="11.42578125" style="139"/>
    <col min="10966" max="10966" width="10.7109375" style="139" customWidth="1"/>
    <col min="10967" max="10967" width="50.7109375" style="139" customWidth="1"/>
    <col min="10968" max="10968" width="5.7109375" style="139" customWidth="1"/>
    <col min="10969" max="10969" width="8.7109375" style="139" customWidth="1"/>
    <col min="10970" max="10970" width="10.7109375" style="139" customWidth="1"/>
    <col min="10971" max="10971" width="13.7109375" style="139" customWidth="1"/>
    <col min="10972" max="10972" width="3.7109375" style="139" customWidth="1"/>
    <col min="10973" max="11221" width="11.42578125" style="139"/>
    <col min="11222" max="11222" width="10.7109375" style="139" customWidth="1"/>
    <col min="11223" max="11223" width="50.7109375" style="139" customWidth="1"/>
    <col min="11224" max="11224" width="5.7109375" style="139" customWidth="1"/>
    <col min="11225" max="11225" width="8.7109375" style="139" customWidth="1"/>
    <col min="11226" max="11226" width="10.7109375" style="139" customWidth="1"/>
    <col min="11227" max="11227" width="13.7109375" style="139" customWidth="1"/>
    <col min="11228" max="11228" width="3.7109375" style="139" customWidth="1"/>
    <col min="11229" max="11477" width="11.42578125" style="139"/>
    <col min="11478" max="11478" width="10.7109375" style="139" customWidth="1"/>
    <col min="11479" max="11479" width="50.7109375" style="139" customWidth="1"/>
    <col min="11480" max="11480" width="5.7109375" style="139" customWidth="1"/>
    <col min="11481" max="11481" width="8.7109375" style="139" customWidth="1"/>
    <col min="11482" max="11482" width="10.7109375" style="139" customWidth="1"/>
    <col min="11483" max="11483" width="13.7109375" style="139" customWidth="1"/>
    <col min="11484" max="11484" width="3.7109375" style="139" customWidth="1"/>
    <col min="11485" max="11733" width="11.42578125" style="139"/>
    <col min="11734" max="11734" width="10.7109375" style="139" customWidth="1"/>
    <col min="11735" max="11735" width="50.7109375" style="139" customWidth="1"/>
    <col min="11736" max="11736" width="5.7109375" style="139" customWidth="1"/>
    <col min="11737" max="11737" width="8.7109375" style="139" customWidth="1"/>
    <col min="11738" max="11738" width="10.7109375" style="139" customWidth="1"/>
    <col min="11739" max="11739" width="13.7109375" style="139" customWidth="1"/>
    <col min="11740" max="11740" width="3.7109375" style="139" customWidth="1"/>
    <col min="11741" max="11989" width="11.42578125" style="139"/>
    <col min="11990" max="11990" width="10.7109375" style="139" customWidth="1"/>
    <col min="11991" max="11991" width="50.7109375" style="139" customWidth="1"/>
    <col min="11992" max="11992" width="5.7109375" style="139" customWidth="1"/>
    <col min="11993" max="11993" width="8.7109375" style="139" customWidth="1"/>
    <col min="11994" max="11994" width="10.7109375" style="139" customWidth="1"/>
    <col min="11995" max="11995" width="13.7109375" style="139" customWidth="1"/>
    <col min="11996" max="11996" width="3.7109375" style="139" customWidth="1"/>
    <col min="11997" max="12245" width="11.42578125" style="139"/>
    <col min="12246" max="12246" width="10.7109375" style="139" customWidth="1"/>
    <col min="12247" max="12247" width="50.7109375" style="139" customWidth="1"/>
    <col min="12248" max="12248" width="5.7109375" style="139" customWidth="1"/>
    <col min="12249" max="12249" width="8.7109375" style="139" customWidth="1"/>
    <col min="12250" max="12250" width="10.7109375" style="139" customWidth="1"/>
    <col min="12251" max="12251" width="13.7109375" style="139" customWidth="1"/>
    <col min="12252" max="12252" width="3.7109375" style="139" customWidth="1"/>
    <col min="12253" max="12501" width="11.42578125" style="139"/>
    <col min="12502" max="12502" width="10.7109375" style="139" customWidth="1"/>
    <col min="12503" max="12503" width="50.7109375" style="139" customWidth="1"/>
    <col min="12504" max="12504" width="5.7109375" style="139" customWidth="1"/>
    <col min="12505" max="12505" width="8.7109375" style="139" customWidth="1"/>
    <col min="12506" max="12506" width="10.7109375" style="139" customWidth="1"/>
    <col min="12507" max="12507" width="13.7109375" style="139" customWidth="1"/>
    <col min="12508" max="12508" width="3.7109375" style="139" customWidth="1"/>
    <col min="12509" max="12757" width="11.42578125" style="139"/>
    <col min="12758" max="12758" width="10.7109375" style="139" customWidth="1"/>
    <col min="12759" max="12759" width="50.7109375" style="139" customWidth="1"/>
    <col min="12760" max="12760" width="5.7109375" style="139" customWidth="1"/>
    <col min="12761" max="12761" width="8.7109375" style="139" customWidth="1"/>
    <col min="12762" max="12762" width="10.7109375" style="139" customWidth="1"/>
    <col min="12763" max="12763" width="13.7109375" style="139" customWidth="1"/>
    <col min="12764" max="12764" width="3.7109375" style="139" customWidth="1"/>
    <col min="12765" max="13013" width="11.42578125" style="139"/>
    <col min="13014" max="13014" width="10.7109375" style="139" customWidth="1"/>
    <col min="13015" max="13015" width="50.7109375" style="139" customWidth="1"/>
    <col min="13016" max="13016" width="5.7109375" style="139" customWidth="1"/>
    <col min="13017" max="13017" width="8.7109375" style="139" customWidth="1"/>
    <col min="13018" max="13018" width="10.7109375" style="139" customWidth="1"/>
    <col min="13019" max="13019" width="13.7109375" style="139" customWidth="1"/>
    <col min="13020" max="13020" width="3.7109375" style="139" customWidth="1"/>
    <col min="13021" max="13269" width="11.42578125" style="139"/>
    <col min="13270" max="13270" width="10.7109375" style="139" customWidth="1"/>
    <col min="13271" max="13271" width="50.7109375" style="139" customWidth="1"/>
    <col min="13272" max="13272" width="5.7109375" style="139" customWidth="1"/>
    <col min="13273" max="13273" width="8.7109375" style="139" customWidth="1"/>
    <col min="13274" max="13274" width="10.7109375" style="139" customWidth="1"/>
    <col min="13275" max="13275" width="13.7109375" style="139" customWidth="1"/>
    <col min="13276" max="13276" width="3.7109375" style="139" customWidth="1"/>
    <col min="13277" max="13525" width="11.42578125" style="139"/>
    <col min="13526" max="13526" width="10.7109375" style="139" customWidth="1"/>
    <col min="13527" max="13527" width="50.7109375" style="139" customWidth="1"/>
    <col min="13528" max="13528" width="5.7109375" style="139" customWidth="1"/>
    <col min="13529" max="13529" width="8.7109375" style="139" customWidth="1"/>
    <col min="13530" max="13530" width="10.7109375" style="139" customWidth="1"/>
    <col min="13531" max="13531" width="13.7109375" style="139" customWidth="1"/>
    <col min="13532" max="13532" width="3.7109375" style="139" customWidth="1"/>
    <col min="13533" max="13781" width="11.42578125" style="139"/>
    <col min="13782" max="13782" width="10.7109375" style="139" customWidth="1"/>
    <col min="13783" max="13783" width="50.7109375" style="139" customWidth="1"/>
    <col min="13784" max="13784" width="5.7109375" style="139" customWidth="1"/>
    <col min="13785" max="13785" width="8.7109375" style="139" customWidth="1"/>
    <col min="13786" max="13786" width="10.7109375" style="139" customWidth="1"/>
    <col min="13787" max="13787" width="13.7109375" style="139" customWidth="1"/>
    <col min="13788" max="13788" width="3.7109375" style="139" customWidth="1"/>
    <col min="13789" max="14037" width="11.42578125" style="139"/>
    <col min="14038" max="14038" width="10.7109375" style="139" customWidth="1"/>
    <col min="14039" max="14039" width="50.7109375" style="139" customWidth="1"/>
    <col min="14040" max="14040" width="5.7109375" style="139" customWidth="1"/>
    <col min="14041" max="14041" width="8.7109375" style="139" customWidth="1"/>
    <col min="14042" max="14042" width="10.7109375" style="139" customWidth="1"/>
    <col min="14043" max="14043" width="13.7109375" style="139" customWidth="1"/>
    <col min="14044" max="14044" width="3.7109375" style="139" customWidth="1"/>
    <col min="14045" max="14293" width="11.42578125" style="139"/>
    <col min="14294" max="14294" width="10.7109375" style="139" customWidth="1"/>
    <col min="14295" max="14295" width="50.7109375" style="139" customWidth="1"/>
    <col min="14296" max="14296" width="5.7109375" style="139" customWidth="1"/>
    <col min="14297" max="14297" width="8.7109375" style="139" customWidth="1"/>
    <col min="14298" max="14298" width="10.7109375" style="139" customWidth="1"/>
    <col min="14299" max="14299" width="13.7109375" style="139" customWidth="1"/>
    <col min="14300" max="14300" width="3.7109375" style="139" customWidth="1"/>
    <col min="14301" max="14549" width="11.42578125" style="139"/>
    <col min="14550" max="14550" width="10.7109375" style="139" customWidth="1"/>
    <col min="14551" max="14551" width="50.7109375" style="139" customWidth="1"/>
    <col min="14552" max="14552" width="5.7109375" style="139" customWidth="1"/>
    <col min="14553" max="14553" width="8.7109375" style="139" customWidth="1"/>
    <col min="14554" max="14554" width="10.7109375" style="139" customWidth="1"/>
    <col min="14555" max="14555" width="13.7109375" style="139" customWidth="1"/>
    <col min="14556" max="14556" width="3.7109375" style="139" customWidth="1"/>
    <col min="14557" max="14805" width="11.42578125" style="139"/>
    <col min="14806" max="14806" width="10.7109375" style="139" customWidth="1"/>
    <col min="14807" max="14807" width="50.7109375" style="139" customWidth="1"/>
    <col min="14808" max="14808" width="5.7109375" style="139" customWidth="1"/>
    <col min="14809" max="14809" width="8.7109375" style="139" customWidth="1"/>
    <col min="14810" max="14810" width="10.7109375" style="139" customWidth="1"/>
    <col min="14811" max="14811" width="13.7109375" style="139" customWidth="1"/>
    <col min="14812" max="14812" width="3.7109375" style="139" customWidth="1"/>
    <col min="14813" max="15061" width="11.42578125" style="139"/>
    <col min="15062" max="15062" width="10.7109375" style="139" customWidth="1"/>
    <col min="15063" max="15063" width="50.7109375" style="139" customWidth="1"/>
    <col min="15064" max="15064" width="5.7109375" style="139" customWidth="1"/>
    <col min="15065" max="15065" width="8.7109375" style="139" customWidth="1"/>
    <col min="15066" max="15066" width="10.7109375" style="139" customWidth="1"/>
    <col min="15067" max="15067" width="13.7109375" style="139" customWidth="1"/>
    <col min="15068" max="15068" width="3.7109375" style="139" customWidth="1"/>
    <col min="15069" max="15317" width="11.42578125" style="139"/>
    <col min="15318" max="15318" width="10.7109375" style="139" customWidth="1"/>
    <col min="15319" max="15319" width="50.7109375" style="139" customWidth="1"/>
    <col min="15320" max="15320" width="5.7109375" style="139" customWidth="1"/>
    <col min="15321" max="15321" width="8.7109375" style="139" customWidth="1"/>
    <col min="15322" max="15322" width="10.7109375" style="139" customWidth="1"/>
    <col min="15323" max="15323" width="13.7109375" style="139" customWidth="1"/>
    <col min="15324" max="15324" width="3.7109375" style="139" customWidth="1"/>
    <col min="15325" max="15573" width="11.42578125" style="139"/>
    <col min="15574" max="15574" width="10.7109375" style="139" customWidth="1"/>
    <col min="15575" max="15575" width="50.7109375" style="139" customWidth="1"/>
    <col min="15576" max="15576" width="5.7109375" style="139" customWidth="1"/>
    <col min="15577" max="15577" width="8.7109375" style="139" customWidth="1"/>
    <col min="15578" max="15578" width="10.7109375" style="139" customWidth="1"/>
    <col min="15579" max="15579" width="13.7109375" style="139" customWidth="1"/>
    <col min="15580" max="15580" width="3.7109375" style="139" customWidth="1"/>
    <col min="15581" max="15829" width="11.42578125" style="139"/>
    <col min="15830" max="15830" width="10.7109375" style="139" customWidth="1"/>
    <col min="15831" max="15831" width="50.7109375" style="139" customWidth="1"/>
    <col min="15832" max="15832" width="5.7109375" style="139" customWidth="1"/>
    <col min="15833" max="15833" width="8.7109375" style="139" customWidth="1"/>
    <col min="15834" max="15834" width="10.7109375" style="139" customWidth="1"/>
    <col min="15835" max="15835" width="13.7109375" style="139" customWidth="1"/>
    <col min="15836" max="15836" width="3.7109375" style="139" customWidth="1"/>
    <col min="15837" max="16085" width="11.42578125" style="139"/>
    <col min="16086" max="16086" width="10.7109375" style="139" customWidth="1"/>
    <col min="16087" max="16087" width="50.7109375" style="139" customWidth="1"/>
    <col min="16088" max="16088" width="5.7109375" style="139" customWidth="1"/>
    <col min="16089" max="16089" width="8.7109375" style="139" customWidth="1"/>
    <col min="16090" max="16090" width="10.7109375" style="139" customWidth="1"/>
    <col min="16091" max="16091" width="13.7109375" style="139" customWidth="1"/>
    <col min="16092" max="16092" width="3.7109375" style="139" customWidth="1"/>
    <col min="16093" max="16384" width="11.42578125" style="139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134" customFormat="1" ht="30.75" customHeight="1" thickTop="1" thickBot="1" x14ac:dyDescent="0.3">
      <c r="A3" s="407" t="s">
        <v>172</v>
      </c>
      <c r="B3" s="408"/>
      <c r="C3" s="408"/>
      <c r="D3" s="408"/>
      <c r="E3" s="408"/>
      <c r="F3" s="409"/>
    </row>
    <row r="4" spans="1:13" s="4" customFormat="1" ht="33.950000000000003" customHeight="1" thickTop="1" thickBot="1" x14ac:dyDescent="0.3">
      <c r="A4" s="390" t="s">
        <v>2</v>
      </c>
      <c r="B4" s="391"/>
      <c r="C4" s="391"/>
      <c r="D4" s="391"/>
      <c r="E4" s="391"/>
      <c r="F4" s="392"/>
      <c r="G4" s="5"/>
      <c r="H4" s="5"/>
      <c r="I4" s="5"/>
      <c r="J4" s="5"/>
    </row>
    <row r="5" spans="1:13" s="11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35"/>
      <c r="B6" s="136"/>
      <c r="C6" s="23"/>
      <c r="D6" s="24"/>
      <c r="E6" s="137"/>
      <c r="F6" s="138"/>
    </row>
    <row r="7" spans="1:13" ht="15" customHeight="1" x14ac:dyDescent="0.25">
      <c r="A7" s="19">
        <v>5.0999999999999996</v>
      </c>
      <c r="B7" s="20" t="s">
        <v>19</v>
      </c>
      <c r="C7" s="23"/>
      <c r="D7" s="24"/>
      <c r="E7" s="137"/>
      <c r="F7" s="138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s="140" customFormat="1" ht="24" x14ac:dyDescent="0.25">
      <c r="A10" s="21">
        <v>5.1030000000000006</v>
      </c>
      <c r="B10" s="22" t="s">
        <v>24</v>
      </c>
      <c r="C10" s="23" t="s">
        <v>25</v>
      </c>
      <c r="D10" s="24">
        <v>1</v>
      </c>
      <c r="E10" s="27"/>
      <c r="F10" s="17"/>
    </row>
    <row r="11" spans="1:13" s="140" customFormat="1" ht="12.75" x14ac:dyDescent="0.25">
      <c r="A11" s="21">
        <v>5.104000000000001</v>
      </c>
      <c r="B11" s="22" t="s">
        <v>26</v>
      </c>
      <c r="C11" s="23"/>
      <c r="D11" s="24"/>
      <c r="E11" s="137"/>
      <c r="F11" s="17"/>
    </row>
    <row r="12" spans="1:13" s="140" customFormat="1" ht="24" x14ac:dyDescent="0.25">
      <c r="A12" s="21"/>
      <c r="B12" s="141" t="s">
        <v>27</v>
      </c>
      <c r="C12" s="23" t="s">
        <v>25</v>
      </c>
      <c r="D12" s="24">
        <v>1</v>
      </c>
      <c r="E12" s="27"/>
      <c r="F12" s="17"/>
    </row>
    <row r="13" spans="1:13" s="140" customFormat="1" ht="12.75" x14ac:dyDescent="0.25">
      <c r="A13" s="21"/>
      <c r="B13" s="141" t="s">
        <v>28</v>
      </c>
      <c r="C13" s="23" t="s">
        <v>25</v>
      </c>
      <c r="D13" s="24">
        <v>1</v>
      </c>
      <c r="E13" s="27"/>
      <c r="F13" s="17"/>
    </row>
    <row r="14" spans="1:13" ht="15" customHeight="1" x14ac:dyDescent="0.25">
      <c r="A14" s="87"/>
      <c r="B14" s="141"/>
      <c r="C14" s="23"/>
      <c r="D14" s="24"/>
      <c r="E14" s="137"/>
      <c r="F14" s="138"/>
    </row>
    <row r="15" spans="1:13" ht="15" customHeight="1" x14ac:dyDescent="0.25">
      <c r="A15" s="87"/>
      <c r="B15" s="34" t="s">
        <v>29</v>
      </c>
      <c r="C15" s="23"/>
      <c r="D15" s="24"/>
      <c r="E15" s="137"/>
      <c r="F15" s="138"/>
    </row>
    <row r="16" spans="1:13" ht="15" customHeight="1" x14ac:dyDescent="0.25">
      <c r="A16" s="87"/>
      <c r="B16" s="34" t="s">
        <v>30</v>
      </c>
      <c r="C16" s="23"/>
      <c r="D16" s="24"/>
      <c r="E16" s="137"/>
      <c r="F16" s="138"/>
    </row>
    <row r="17" spans="1:6" ht="15" customHeight="1" x14ac:dyDescent="0.25">
      <c r="A17" s="87"/>
      <c r="B17" s="34" t="s">
        <v>31</v>
      </c>
      <c r="C17" s="23"/>
      <c r="D17" s="24"/>
      <c r="E17" s="137"/>
      <c r="F17" s="138"/>
    </row>
    <row r="18" spans="1:6" ht="15" customHeight="1" x14ac:dyDescent="0.25">
      <c r="A18" s="87"/>
      <c r="B18" s="34" t="s">
        <v>32</v>
      </c>
      <c r="C18" s="23"/>
      <c r="D18" s="24"/>
      <c r="E18" s="137"/>
      <c r="F18" s="138"/>
    </row>
    <row r="19" spans="1:6" ht="15" customHeight="1" x14ac:dyDescent="0.25">
      <c r="A19" s="87"/>
      <c r="B19" s="34" t="s">
        <v>33</v>
      </c>
      <c r="C19" s="23"/>
      <c r="D19" s="24"/>
      <c r="E19" s="137"/>
      <c r="F19" s="138"/>
    </row>
    <row r="20" spans="1:6" ht="15" customHeight="1" x14ac:dyDescent="0.25">
      <c r="A20" s="87"/>
      <c r="B20" s="34" t="s">
        <v>34</v>
      </c>
      <c r="C20" s="23"/>
      <c r="D20" s="24"/>
      <c r="E20" s="137"/>
      <c r="F20" s="138"/>
    </row>
    <row r="21" spans="1:6" ht="15" customHeight="1" x14ac:dyDescent="0.25">
      <c r="A21" s="87"/>
      <c r="B21" s="34" t="s">
        <v>35</v>
      </c>
      <c r="C21" s="23"/>
      <c r="D21" s="24"/>
      <c r="E21" s="137"/>
      <c r="F21" s="138"/>
    </row>
    <row r="22" spans="1:6" ht="15" customHeight="1" x14ac:dyDescent="0.25">
      <c r="A22" s="87"/>
      <c r="B22" s="34" t="s">
        <v>36</v>
      </c>
      <c r="C22" s="23"/>
      <c r="D22" s="24"/>
      <c r="E22" s="137"/>
      <c r="F22" s="138"/>
    </row>
    <row r="23" spans="1:6" ht="15" customHeight="1" x14ac:dyDescent="0.25">
      <c r="A23" s="87"/>
      <c r="B23" s="34" t="s">
        <v>37</v>
      </c>
      <c r="C23" s="23"/>
      <c r="D23" s="24"/>
      <c r="E23" s="137"/>
      <c r="F23" s="138"/>
    </row>
    <row r="24" spans="1:6" ht="15" customHeight="1" x14ac:dyDescent="0.25">
      <c r="A24" s="87"/>
      <c r="B24" s="34" t="s">
        <v>38</v>
      </c>
      <c r="C24" s="23"/>
      <c r="D24" s="24"/>
      <c r="E24" s="137"/>
      <c r="F24" s="138"/>
    </row>
    <row r="25" spans="1:6" ht="15" customHeight="1" x14ac:dyDescent="0.25">
      <c r="A25" s="87"/>
      <c r="B25" s="34" t="s">
        <v>39</v>
      </c>
      <c r="C25" s="23"/>
      <c r="D25" s="24"/>
      <c r="E25" s="137"/>
      <c r="F25" s="138"/>
    </row>
    <row r="26" spans="1:6" ht="15" customHeight="1" x14ac:dyDescent="0.25">
      <c r="A26" s="87"/>
      <c r="B26" s="34" t="s">
        <v>40</v>
      </c>
      <c r="C26" s="23"/>
      <c r="D26" s="24"/>
      <c r="E26" s="137"/>
      <c r="F26" s="138"/>
    </row>
    <row r="27" spans="1:6" ht="15" customHeight="1" x14ac:dyDescent="0.25">
      <c r="A27" s="87"/>
      <c r="B27" s="34" t="s">
        <v>41</v>
      </c>
      <c r="C27" s="23"/>
      <c r="D27" s="24"/>
      <c r="E27" s="137"/>
      <c r="F27" s="138"/>
    </row>
    <row r="28" spans="1:6" ht="15" customHeight="1" x14ac:dyDescent="0.25">
      <c r="A28" s="87"/>
      <c r="B28" s="34" t="s">
        <v>42</v>
      </c>
      <c r="C28" s="23"/>
      <c r="D28" s="24"/>
      <c r="E28" s="137"/>
      <c r="F28" s="138"/>
    </row>
    <row r="29" spans="1:6" ht="15" customHeight="1" x14ac:dyDescent="0.25">
      <c r="A29" s="87"/>
      <c r="B29" s="34" t="s">
        <v>43</v>
      </c>
      <c r="C29" s="23"/>
      <c r="D29" s="24"/>
      <c r="E29" s="137"/>
      <c r="F29" s="138"/>
    </row>
    <row r="30" spans="1:6" ht="15" customHeight="1" x14ac:dyDescent="0.25">
      <c r="A30" s="87"/>
      <c r="B30" s="34" t="s">
        <v>44</v>
      </c>
      <c r="C30" s="23"/>
      <c r="D30" s="24"/>
      <c r="E30" s="137"/>
      <c r="F30" s="138"/>
    </row>
    <row r="31" spans="1:6" ht="15" customHeight="1" x14ac:dyDescent="0.25">
      <c r="A31" s="87"/>
      <c r="B31" s="34" t="s">
        <v>45</v>
      </c>
      <c r="C31" s="23"/>
      <c r="D31" s="24"/>
      <c r="E31" s="137"/>
      <c r="F31" s="138"/>
    </row>
    <row r="32" spans="1:6" ht="15" customHeight="1" x14ac:dyDescent="0.25">
      <c r="A32" s="87"/>
      <c r="B32" s="34" t="s">
        <v>46</v>
      </c>
      <c r="C32" s="23"/>
      <c r="D32" s="24"/>
      <c r="E32" s="137"/>
      <c r="F32" s="138"/>
    </row>
    <row r="33" spans="1:6" ht="15" customHeight="1" thickBot="1" x14ac:dyDescent="0.3">
      <c r="A33" s="142"/>
      <c r="B33" s="143"/>
      <c r="C33" s="144"/>
      <c r="D33" s="145"/>
      <c r="E33" s="146"/>
      <c r="F33" s="147"/>
    </row>
    <row r="34" spans="1:6" ht="26.1" customHeight="1" thickTop="1" thickBot="1" x14ac:dyDescent="0.3">
      <c r="A34" s="148"/>
      <c r="B34" s="149"/>
      <c r="C34" s="398" t="s">
        <v>19</v>
      </c>
      <c r="D34" s="399"/>
      <c r="E34" s="400"/>
      <c r="F34" s="150"/>
    </row>
    <row r="35" spans="1:6" ht="15" customHeight="1" thickTop="1" thickBot="1" x14ac:dyDescent="0.3">
      <c r="A35" s="135"/>
      <c r="B35" s="136"/>
      <c r="C35" s="151"/>
      <c r="D35" s="152"/>
      <c r="E35" s="153"/>
      <c r="F35" s="154"/>
    </row>
    <row r="36" spans="1:6" s="156" customFormat="1" ht="15.75" thickTop="1" x14ac:dyDescent="0.2">
      <c r="A36" s="155"/>
      <c r="B36" s="378" t="s">
        <v>47</v>
      </c>
      <c r="C36" s="23"/>
      <c r="D36" s="24"/>
      <c r="E36" s="137"/>
      <c r="F36" s="138"/>
    </row>
    <row r="37" spans="1:6" s="156" customFormat="1" ht="15" x14ac:dyDescent="0.2">
      <c r="A37" s="155"/>
      <c r="B37" s="379"/>
      <c r="C37" s="23"/>
      <c r="D37" s="24"/>
      <c r="E37" s="137"/>
      <c r="F37" s="138"/>
    </row>
    <row r="38" spans="1:6" s="156" customFormat="1" ht="15" x14ac:dyDescent="0.2">
      <c r="A38" s="155"/>
      <c r="B38" s="379"/>
      <c r="C38" s="23"/>
      <c r="D38" s="24"/>
      <c r="E38" s="137"/>
      <c r="F38" s="138"/>
    </row>
    <row r="39" spans="1:6" s="156" customFormat="1" ht="15" x14ac:dyDescent="0.2">
      <c r="A39" s="155"/>
      <c r="B39" s="379"/>
      <c r="C39" s="23"/>
      <c r="D39" s="24"/>
      <c r="E39" s="137"/>
      <c r="F39" s="138"/>
    </row>
    <row r="40" spans="1:6" s="156" customFormat="1" ht="15.75" thickBot="1" x14ac:dyDescent="0.25">
      <c r="A40" s="155"/>
      <c r="B40" s="380"/>
      <c r="C40" s="23"/>
      <c r="D40" s="24"/>
      <c r="E40" s="137"/>
      <c r="F40" s="138"/>
    </row>
    <row r="41" spans="1:6" s="156" customFormat="1" ht="15.75" thickTop="1" x14ac:dyDescent="0.2">
      <c r="A41" s="155"/>
      <c r="B41" s="141"/>
      <c r="C41" s="23"/>
      <c r="D41" s="24"/>
      <c r="E41" s="137"/>
      <c r="F41" s="138"/>
    </row>
    <row r="42" spans="1:6" s="140" customFormat="1" ht="24" customHeight="1" x14ac:dyDescent="0.25">
      <c r="A42" s="19">
        <v>5.1999999999999993</v>
      </c>
      <c r="B42" s="20" t="s">
        <v>126</v>
      </c>
      <c r="C42" s="157"/>
      <c r="D42" s="24"/>
      <c r="E42" s="137"/>
      <c r="F42" s="138"/>
    </row>
    <row r="43" spans="1:6" s="140" customFormat="1" ht="12.75" x14ac:dyDescent="0.25">
      <c r="A43" s="87">
        <v>5.2009999999999996</v>
      </c>
      <c r="B43" s="158" t="s">
        <v>49</v>
      </c>
      <c r="C43" s="23"/>
      <c r="D43" s="24"/>
      <c r="E43" s="137"/>
      <c r="F43" s="138"/>
    </row>
    <row r="44" spans="1:6" s="140" customFormat="1" ht="12.75" x14ac:dyDescent="0.25">
      <c r="A44" s="88">
        <v>5.2010999999999994</v>
      </c>
      <c r="B44" s="22" t="s">
        <v>50</v>
      </c>
      <c r="C44" s="23" t="s">
        <v>25</v>
      </c>
      <c r="D44" s="24">
        <v>1</v>
      </c>
      <c r="E44" s="27"/>
      <c r="F44" s="17"/>
    </row>
    <row r="45" spans="1:6" s="140" customFormat="1" ht="12.75" x14ac:dyDescent="0.25">
      <c r="A45" s="88">
        <v>5.2011999999999992</v>
      </c>
      <c r="B45" s="22" t="s">
        <v>51</v>
      </c>
      <c r="C45" s="23" t="s">
        <v>25</v>
      </c>
      <c r="D45" s="24">
        <v>1</v>
      </c>
      <c r="E45" s="27"/>
      <c r="F45" s="17"/>
    </row>
    <row r="46" spans="1:6" s="140" customFormat="1" ht="12.75" x14ac:dyDescent="0.25">
      <c r="A46" s="88">
        <v>5.2012999999999989</v>
      </c>
      <c r="B46" s="22" t="s">
        <v>60</v>
      </c>
      <c r="C46" s="23" t="s">
        <v>25</v>
      </c>
      <c r="D46" s="24">
        <v>1</v>
      </c>
      <c r="E46" s="27"/>
      <c r="F46" s="17"/>
    </row>
    <row r="47" spans="1:6" s="140" customFormat="1" ht="13.5" thickBot="1" x14ac:dyDescent="0.3">
      <c r="A47" s="159">
        <v>5.2013999999999987</v>
      </c>
      <c r="B47" s="160" t="s">
        <v>61</v>
      </c>
      <c r="C47" s="144" t="s">
        <v>25</v>
      </c>
      <c r="D47" s="145">
        <v>1</v>
      </c>
      <c r="E47" s="91"/>
      <c r="F47" s="44"/>
    </row>
    <row r="48" spans="1:6" s="140" customFormat="1" ht="13.5" thickTop="1" x14ac:dyDescent="0.25">
      <c r="A48" s="161"/>
      <c r="B48" s="162"/>
      <c r="C48" s="157"/>
      <c r="D48" s="163"/>
      <c r="E48" s="164"/>
      <c r="F48" s="93"/>
    </row>
    <row r="49" spans="1:8" s="156" customFormat="1" ht="15" customHeight="1" x14ac:dyDescent="0.25">
      <c r="A49" s="87">
        <v>5.202</v>
      </c>
      <c r="B49" s="158" t="s">
        <v>62</v>
      </c>
      <c r="C49" s="23"/>
      <c r="D49" s="24"/>
      <c r="E49" s="137"/>
      <c r="F49" s="17"/>
    </row>
    <row r="50" spans="1:8" s="156" customFormat="1" ht="15" customHeight="1" x14ac:dyDescent="0.25">
      <c r="A50" s="88">
        <v>5.2020999999999997</v>
      </c>
      <c r="B50" s="22" t="s">
        <v>173</v>
      </c>
      <c r="C50" s="23" t="s">
        <v>25</v>
      </c>
      <c r="D50" s="24">
        <v>1</v>
      </c>
      <c r="E50" s="27"/>
      <c r="F50" s="17"/>
    </row>
    <row r="51" spans="1:8" s="156" customFormat="1" ht="15" x14ac:dyDescent="0.25">
      <c r="A51" s="88">
        <v>5.2021999999999995</v>
      </c>
      <c r="B51" s="22" t="s">
        <v>63</v>
      </c>
      <c r="C51" s="23"/>
      <c r="D51" s="24"/>
      <c r="E51" s="137"/>
      <c r="F51" s="17"/>
    </row>
    <row r="52" spans="1:8" s="156" customFormat="1" ht="15" x14ac:dyDescent="0.2">
      <c r="A52" s="155"/>
      <c r="B52" s="141" t="s">
        <v>174</v>
      </c>
      <c r="C52" s="23" t="s">
        <v>25</v>
      </c>
      <c r="D52" s="24">
        <v>1</v>
      </c>
      <c r="E52" s="27"/>
      <c r="F52" s="17"/>
    </row>
    <row r="53" spans="1:8" s="156" customFormat="1" ht="15" x14ac:dyDescent="0.2">
      <c r="A53" s="155"/>
      <c r="B53" s="141" t="s">
        <v>175</v>
      </c>
      <c r="C53" s="23" t="s">
        <v>25</v>
      </c>
      <c r="D53" s="24">
        <v>1</v>
      </c>
      <c r="E53" s="27"/>
      <c r="F53" s="17"/>
    </row>
    <row r="54" spans="1:8" s="156" customFormat="1" ht="15" x14ac:dyDescent="0.2">
      <c r="A54" s="155"/>
      <c r="B54" s="141"/>
      <c r="C54" s="23"/>
      <c r="D54" s="24"/>
      <c r="E54" s="137"/>
      <c r="F54" s="17"/>
    </row>
    <row r="55" spans="1:8" s="165" customFormat="1" ht="12.75" x14ac:dyDescent="0.25">
      <c r="A55" s="87">
        <v>5.2030000000000003</v>
      </c>
      <c r="B55" s="158" t="s">
        <v>65</v>
      </c>
      <c r="C55" s="23"/>
      <c r="D55" s="24"/>
      <c r="E55" s="137"/>
      <c r="F55" s="17"/>
    </row>
    <row r="56" spans="1:8" s="165" customFormat="1" ht="12.75" x14ac:dyDescent="0.25">
      <c r="A56" s="88">
        <v>5.2031000000000001</v>
      </c>
      <c r="B56" s="22" t="s">
        <v>66</v>
      </c>
      <c r="C56" s="23"/>
      <c r="D56" s="24"/>
      <c r="E56" s="137"/>
      <c r="F56" s="17"/>
    </row>
    <row r="57" spans="1:8" s="165" customFormat="1" ht="12.75" x14ac:dyDescent="0.2">
      <c r="A57" s="155"/>
      <c r="B57" s="141" t="s">
        <v>130</v>
      </c>
      <c r="C57" s="23" t="s">
        <v>68</v>
      </c>
      <c r="D57" s="24">
        <v>30</v>
      </c>
      <c r="E57" s="27"/>
      <c r="F57" s="17"/>
    </row>
    <row r="58" spans="1:8" s="165" customFormat="1" ht="12.75" x14ac:dyDescent="0.2">
      <c r="A58" s="155"/>
      <c r="B58" s="141" t="s">
        <v>131</v>
      </c>
      <c r="C58" s="23" t="s">
        <v>68</v>
      </c>
      <c r="D58" s="24">
        <v>120</v>
      </c>
      <c r="E58" s="27"/>
      <c r="F58" s="17"/>
    </row>
    <row r="59" spans="1:8" s="165" customFormat="1" ht="12.75" x14ac:dyDescent="0.2">
      <c r="A59" s="155"/>
      <c r="B59" s="141" t="s">
        <v>67</v>
      </c>
      <c r="C59" s="23" t="s">
        <v>68</v>
      </c>
      <c r="D59" s="24">
        <v>50</v>
      </c>
      <c r="E59" s="27"/>
      <c r="F59" s="17"/>
    </row>
    <row r="60" spans="1:8" s="165" customFormat="1" ht="12.75" x14ac:dyDescent="0.25">
      <c r="A60" s="88">
        <v>5.2031999999999998</v>
      </c>
      <c r="B60" s="22" t="s">
        <v>69</v>
      </c>
      <c r="C60" s="23"/>
      <c r="D60" s="24"/>
      <c r="E60" s="137"/>
      <c r="F60" s="17"/>
    </row>
    <row r="61" spans="1:8" s="165" customFormat="1" ht="12.75" x14ac:dyDescent="0.2">
      <c r="A61" s="155"/>
      <c r="B61" s="141" t="s">
        <v>67</v>
      </c>
      <c r="C61" s="23" t="s">
        <v>68</v>
      </c>
      <c r="D61" s="24">
        <v>100</v>
      </c>
      <c r="E61" s="27"/>
      <c r="F61" s="17"/>
    </row>
    <row r="62" spans="1:8" s="165" customFormat="1" ht="12.75" x14ac:dyDescent="0.2">
      <c r="A62" s="155"/>
      <c r="B62" s="141"/>
      <c r="C62" s="23"/>
      <c r="D62" s="24"/>
      <c r="E62" s="137"/>
      <c r="F62" s="17"/>
    </row>
    <row r="63" spans="1:8" s="156" customFormat="1" ht="15" x14ac:dyDescent="0.25">
      <c r="A63" s="88">
        <v>5.2032999999999996</v>
      </c>
      <c r="B63" s="22" t="s">
        <v>71</v>
      </c>
      <c r="C63" s="23" t="s">
        <v>25</v>
      </c>
      <c r="D63" s="24">
        <v>1</v>
      </c>
      <c r="E63" s="27"/>
      <c r="F63" s="17"/>
      <c r="H63" s="166"/>
    </row>
    <row r="64" spans="1:8" s="156" customFormat="1" ht="15" x14ac:dyDescent="0.2">
      <c r="A64" s="155"/>
      <c r="B64" s="22"/>
      <c r="C64" s="23"/>
      <c r="D64" s="24"/>
      <c r="E64" s="137"/>
      <c r="F64" s="17"/>
      <c r="H64" s="166"/>
    </row>
    <row r="65" spans="1:8" s="156" customFormat="1" ht="15" x14ac:dyDescent="0.25">
      <c r="A65" s="88">
        <v>5.2033999999999994</v>
      </c>
      <c r="B65" s="22" t="s">
        <v>72</v>
      </c>
      <c r="C65" s="23" t="s">
        <v>25</v>
      </c>
      <c r="D65" s="24">
        <v>1</v>
      </c>
      <c r="E65" s="27"/>
      <c r="F65" s="17"/>
      <c r="H65" s="166"/>
    </row>
    <row r="66" spans="1:8" s="156" customFormat="1" ht="15" x14ac:dyDescent="0.2">
      <c r="A66" s="155"/>
      <c r="B66" s="22"/>
      <c r="C66" s="23"/>
      <c r="D66" s="24"/>
      <c r="E66" s="137"/>
      <c r="F66" s="17"/>
      <c r="H66" s="167"/>
    </row>
    <row r="67" spans="1:8" s="156" customFormat="1" ht="15" x14ac:dyDescent="0.25">
      <c r="A67" s="88">
        <v>5.2034999999999991</v>
      </c>
      <c r="B67" s="22" t="s">
        <v>73</v>
      </c>
      <c r="C67" s="23" t="s">
        <v>25</v>
      </c>
      <c r="D67" s="24">
        <v>1</v>
      </c>
      <c r="E67" s="27"/>
      <c r="F67" s="17"/>
      <c r="H67" s="166"/>
    </row>
    <row r="68" spans="1:8" s="156" customFormat="1" ht="15" x14ac:dyDescent="0.2">
      <c r="A68" s="155"/>
      <c r="B68" s="22"/>
      <c r="C68" s="23"/>
      <c r="D68" s="24"/>
      <c r="E68" s="137"/>
      <c r="F68" s="17"/>
      <c r="H68" s="166"/>
    </row>
    <row r="69" spans="1:8" s="156" customFormat="1" ht="15" x14ac:dyDescent="0.25">
      <c r="A69" s="88">
        <v>5.2035999999999989</v>
      </c>
      <c r="B69" s="22" t="s">
        <v>132</v>
      </c>
      <c r="C69" s="23" t="s">
        <v>68</v>
      </c>
      <c r="D69" s="24">
        <v>30</v>
      </c>
      <c r="E69" s="27"/>
      <c r="F69" s="17"/>
      <c r="H69" s="166"/>
    </row>
    <row r="70" spans="1:8" s="156" customFormat="1" ht="15" x14ac:dyDescent="0.2">
      <c r="A70" s="168"/>
      <c r="B70" s="141"/>
      <c r="C70" s="23"/>
      <c r="D70" s="24"/>
      <c r="E70" s="137"/>
      <c r="F70" s="17"/>
      <c r="H70" s="167"/>
    </row>
    <row r="71" spans="1:8" s="156" customFormat="1" ht="15" x14ac:dyDescent="0.25">
      <c r="A71" s="87">
        <v>5.2040000000000006</v>
      </c>
      <c r="B71" s="158" t="s">
        <v>133</v>
      </c>
      <c r="C71" s="23"/>
      <c r="D71" s="24"/>
      <c r="E71" s="137"/>
      <c r="F71" s="17"/>
      <c r="H71" s="166"/>
    </row>
    <row r="72" spans="1:8" s="140" customFormat="1" ht="12.75" x14ac:dyDescent="0.25">
      <c r="A72" s="88">
        <v>5.2042000000000002</v>
      </c>
      <c r="B72" s="22" t="s">
        <v>134</v>
      </c>
      <c r="C72" s="23"/>
      <c r="D72" s="24"/>
      <c r="E72" s="137"/>
      <c r="F72" s="17"/>
    </row>
    <row r="73" spans="1:8" s="140" customFormat="1" ht="12.75" x14ac:dyDescent="0.25">
      <c r="A73" s="21"/>
      <c r="B73" s="141" t="s">
        <v>176</v>
      </c>
      <c r="C73" s="23" t="s">
        <v>25</v>
      </c>
      <c r="D73" s="24">
        <v>1</v>
      </c>
      <c r="E73" s="27"/>
      <c r="F73" s="17"/>
    </row>
    <row r="74" spans="1:8" s="140" customFormat="1" ht="12.75" x14ac:dyDescent="0.25">
      <c r="A74" s="169"/>
      <c r="B74" s="141" t="s">
        <v>177</v>
      </c>
      <c r="C74" s="23" t="s">
        <v>25</v>
      </c>
      <c r="D74" s="24">
        <v>1</v>
      </c>
      <c r="E74" s="27"/>
      <c r="F74" s="17"/>
    </row>
    <row r="75" spans="1:8" s="140" customFormat="1" ht="12.75" x14ac:dyDescent="0.25">
      <c r="A75" s="21"/>
      <c r="B75" s="22"/>
      <c r="C75" s="23"/>
      <c r="D75" s="24"/>
      <c r="E75" s="137"/>
      <c r="F75" s="17"/>
    </row>
    <row r="76" spans="1:8" s="156" customFormat="1" ht="15" x14ac:dyDescent="0.25">
      <c r="A76" s="87">
        <v>5.205000000000001</v>
      </c>
      <c r="B76" s="158" t="s">
        <v>74</v>
      </c>
      <c r="C76" s="23"/>
      <c r="D76" s="24"/>
      <c r="E76" s="137"/>
      <c r="F76" s="17"/>
      <c r="H76" s="166"/>
    </row>
    <row r="77" spans="1:8" s="156" customFormat="1" ht="15" x14ac:dyDescent="0.25">
      <c r="A77" s="88">
        <v>5.2051000000000007</v>
      </c>
      <c r="B77" s="22" t="s">
        <v>75</v>
      </c>
      <c r="C77" s="23"/>
      <c r="D77" s="24"/>
      <c r="E77" s="137"/>
      <c r="F77" s="17"/>
      <c r="H77" s="167"/>
    </row>
    <row r="78" spans="1:8" s="156" customFormat="1" ht="15" x14ac:dyDescent="0.25">
      <c r="A78" s="170"/>
      <c r="B78" s="141" t="s">
        <v>76</v>
      </c>
      <c r="C78" s="23" t="s">
        <v>3</v>
      </c>
      <c r="D78" s="24">
        <f>SUM(D123:D128)</f>
        <v>185</v>
      </c>
      <c r="E78" s="27"/>
      <c r="F78" s="17"/>
      <c r="H78" s="166"/>
    </row>
    <row r="79" spans="1:8" s="156" customFormat="1" ht="15" x14ac:dyDescent="0.25">
      <c r="A79" s="170"/>
      <c r="B79" s="141" t="s">
        <v>77</v>
      </c>
      <c r="C79" s="23" t="s">
        <v>3</v>
      </c>
      <c r="D79" s="24">
        <f>(D111+D114*2+D115*4)/8</f>
        <v>22.125</v>
      </c>
      <c r="E79" s="27"/>
      <c r="F79" s="17"/>
      <c r="H79" s="166"/>
    </row>
    <row r="80" spans="1:8" s="156" customFormat="1" ht="15" x14ac:dyDescent="0.25">
      <c r="A80" s="170"/>
      <c r="B80" s="141"/>
      <c r="C80" s="23"/>
      <c r="D80" s="24"/>
      <c r="E80" s="137"/>
      <c r="F80" s="17"/>
      <c r="H80" s="166"/>
    </row>
    <row r="81" spans="1:8" s="156" customFormat="1" ht="15" x14ac:dyDescent="0.25">
      <c r="A81" s="88">
        <v>5.2052000000000005</v>
      </c>
      <c r="B81" s="22" t="s">
        <v>78</v>
      </c>
      <c r="C81" s="23"/>
      <c r="D81" s="24"/>
      <c r="E81" s="137"/>
      <c r="F81" s="17"/>
      <c r="H81" s="166"/>
    </row>
    <row r="82" spans="1:8" s="156" customFormat="1" ht="24" x14ac:dyDescent="0.25">
      <c r="A82" s="170"/>
      <c r="B82" s="141" t="s">
        <v>79</v>
      </c>
      <c r="C82" s="23" t="s">
        <v>3</v>
      </c>
      <c r="D82" s="24">
        <f>D129/4</f>
        <v>5.75</v>
      </c>
      <c r="E82" s="27"/>
      <c r="F82" s="17"/>
      <c r="H82" s="166"/>
    </row>
    <row r="83" spans="1:8" s="140" customFormat="1" ht="12.75" x14ac:dyDescent="0.25">
      <c r="A83" s="170"/>
      <c r="B83" s="141" t="s">
        <v>80</v>
      </c>
      <c r="C83" s="23" t="s">
        <v>3</v>
      </c>
      <c r="D83" s="24">
        <v>3</v>
      </c>
      <c r="E83" s="27"/>
      <c r="F83" s="17"/>
    </row>
    <row r="84" spans="1:8" s="140" customFormat="1" ht="12.75" x14ac:dyDescent="0.25">
      <c r="A84" s="170"/>
      <c r="B84" s="141" t="s">
        <v>178</v>
      </c>
      <c r="C84" s="23" t="s">
        <v>3</v>
      </c>
      <c r="D84" s="24">
        <v>3</v>
      </c>
      <c r="E84" s="27"/>
      <c r="F84" s="17"/>
    </row>
    <row r="85" spans="1:8" s="140" customFormat="1" ht="12.75" x14ac:dyDescent="0.25">
      <c r="A85" s="170"/>
      <c r="B85" s="141" t="s">
        <v>81</v>
      </c>
      <c r="C85" s="23" t="s">
        <v>3</v>
      </c>
      <c r="D85" s="24">
        <v>2</v>
      </c>
      <c r="E85" s="27"/>
      <c r="F85" s="17"/>
    </row>
    <row r="86" spans="1:8" s="140" customFormat="1" ht="12.75" x14ac:dyDescent="0.25">
      <c r="A86" s="171"/>
      <c r="B86" s="141" t="s">
        <v>139</v>
      </c>
      <c r="C86" s="23" t="s">
        <v>3</v>
      </c>
      <c r="D86" s="24">
        <v>9</v>
      </c>
      <c r="E86" s="27"/>
      <c r="F86" s="17"/>
    </row>
    <row r="87" spans="1:8" s="140" customFormat="1" ht="12.75" x14ac:dyDescent="0.25">
      <c r="A87" s="171"/>
      <c r="B87" s="141" t="s">
        <v>82</v>
      </c>
      <c r="C87" s="23" t="s">
        <v>3</v>
      </c>
      <c r="D87" s="24">
        <v>2</v>
      </c>
      <c r="E87" s="27"/>
      <c r="F87" s="17"/>
    </row>
    <row r="88" spans="1:8" s="140" customFormat="1" ht="12.75" x14ac:dyDescent="0.25">
      <c r="A88" s="171"/>
      <c r="B88" s="141" t="s">
        <v>83</v>
      </c>
      <c r="C88" s="23" t="s">
        <v>3</v>
      </c>
      <c r="D88" s="24">
        <v>9</v>
      </c>
      <c r="E88" s="27"/>
      <c r="F88" s="17"/>
    </row>
    <row r="89" spans="1:8" s="140" customFormat="1" ht="12.75" x14ac:dyDescent="0.25">
      <c r="A89" s="203"/>
      <c r="B89" s="141" t="s">
        <v>179</v>
      </c>
      <c r="C89" s="23" t="s">
        <v>3</v>
      </c>
      <c r="D89" s="24">
        <v>2</v>
      </c>
      <c r="E89" s="27"/>
      <c r="F89" s="17"/>
    </row>
    <row r="90" spans="1:8" s="140" customFormat="1" ht="12.75" x14ac:dyDescent="0.25">
      <c r="A90" s="170"/>
      <c r="B90" s="141" t="s">
        <v>180</v>
      </c>
      <c r="C90" s="23" t="s">
        <v>3</v>
      </c>
      <c r="D90" s="24">
        <v>4</v>
      </c>
      <c r="E90" s="27"/>
      <c r="F90" s="17"/>
    </row>
    <row r="91" spans="1:8" s="140" customFormat="1" ht="24.75" thickBot="1" x14ac:dyDescent="0.3">
      <c r="A91" s="204"/>
      <c r="B91" s="173" t="s">
        <v>181</v>
      </c>
      <c r="C91" s="144" t="s">
        <v>3</v>
      </c>
      <c r="D91" s="145">
        <v>3</v>
      </c>
      <c r="E91" s="91"/>
      <c r="F91" s="44"/>
    </row>
    <row r="92" spans="1:8" s="140" customFormat="1" ht="13.5" thickTop="1" x14ac:dyDescent="0.25">
      <c r="A92" s="171"/>
      <c r="B92" s="178" t="s">
        <v>182</v>
      </c>
      <c r="C92" s="157" t="s">
        <v>3</v>
      </c>
      <c r="D92" s="163">
        <v>1</v>
      </c>
      <c r="E92" s="205"/>
      <c r="F92" s="93"/>
    </row>
    <row r="93" spans="1:8" s="165" customFormat="1" ht="12.75" x14ac:dyDescent="0.25">
      <c r="A93" s="171"/>
      <c r="B93" s="141" t="s">
        <v>183</v>
      </c>
      <c r="C93" s="23" t="s">
        <v>3</v>
      </c>
      <c r="D93" s="24">
        <v>2</v>
      </c>
      <c r="E93" s="27"/>
      <c r="F93" s="17"/>
    </row>
    <row r="94" spans="1:8" s="156" customFormat="1" ht="15" customHeight="1" x14ac:dyDescent="0.25">
      <c r="A94" s="171"/>
      <c r="B94" s="141" t="s">
        <v>184</v>
      </c>
      <c r="C94" s="23" t="s">
        <v>3</v>
      </c>
      <c r="D94" s="24">
        <v>4</v>
      </c>
      <c r="E94" s="27"/>
      <c r="F94" s="17"/>
    </row>
    <row r="95" spans="1:8" s="165" customFormat="1" ht="12.75" x14ac:dyDescent="0.25">
      <c r="A95" s="171"/>
      <c r="B95" s="141" t="s">
        <v>185</v>
      </c>
      <c r="C95" s="23" t="s">
        <v>3</v>
      </c>
      <c r="D95" s="24">
        <v>2</v>
      </c>
      <c r="E95" s="27"/>
      <c r="F95" s="17"/>
    </row>
    <row r="96" spans="1:8" s="156" customFormat="1" ht="24" x14ac:dyDescent="0.25">
      <c r="A96" s="171"/>
      <c r="B96" s="141" t="s">
        <v>186</v>
      </c>
      <c r="C96" s="23" t="s">
        <v>3</v>
      </c>
      <c r="D96" s="24">
        <v>3</v>
      </c>
      <c r="E96" s="27"/>
      <c r="F96" s="17"/>
    </row>
    <row r="97" spans="1:10" s="165" customFormat="1" ht="12.75" x14ac:dyDescent="0.25">
      <c r="A97" s="171"/>
      <c r="B97" s="141" t="s">
        <v>187</v>
      </c>
      <c r="C97" s="23" t="s">
        <v>3</v>
      </c>
      <c r="D97" s="24">
        <v>1</v>
      </c>
      <c r="E97" s="27"/>
      <c r="F97" s="17"/>
    </row>
    <row r="98" spans="1:10" s="165" customFormat="1" ht="24" x14ac:dyDescent="0.25">
      <c r="A98" s="171"/>
      <c r="B98" s="141" t="s">
        <v>188</v>
      </c>
      <c r="C98" s="23" t="s">
        <v>3</v>
      </c>
      <c r="D98" s="24">
        <v>2</v>
      </c>
      <c r="E98" s="27"/>
      <c r="F98" s="17"/>
    </row>
    <row r="99" spans="1:10" s="156" customFormat="1" ht="15" customHeight="1" x14ac:dyDescent="0.25">
      <c r="A99" s="171"/>
      <c r="B99" s="141" t="s">
        <v>189</v>
      </c>
      <c r="C99" s="23" t="s">
        <v>3</v>
      </c>
      <c r="D99" s="24">
        <v>1</v>
      </c>
      <c r="E99" s="27"/>
      <c r="F99" s="17"/>
    </row>
    <row r="100" spans="1:10" s="165" customFormat="1" ht="24" x14ac:dyDescent="0.25">
      <c r="A100" s="171"/>
      <c r="B100" s="141" t="s">
        <v>190</v>
      </c>
      <c r="C100" s="23" t="s">
        <v>3</v>
      </c>
      <c r="D100" s="24">
        <v>2</v>
      </c>
      <c r="E100" s="27"/>
      <c r="F100" s="17"/>
    </row>
    <row r="101" spans="1:10" s="156" customFormat="1" ht="15" customHeight="1" x14ac:dyDescent="0.25">
      <c r="A101" s="171"/>
      <c r="B101" s="141" t="s">
        <v>191</v>
      </c>
      <c r="C101" s="23" t="s">
        <v>3</v>
      </c>
      <c r="D101" s="24">
        <v>1</v>
      </c>
      <c r="E101" s="27"/>
      <c r="F101" s="17"/>
    </row>
    <row r="102" spans="1:10" s="165" customFormat="1" ht="12.75" x14ac:dyDescent="0.25">
      <c r="A102" s="171"/>
      <c r="B102" s="141" t="s">
        <v>192</v>
      </c>
      <c r="C102" s="23" t="s">
        <v>3</v>
      </c>
      <c r="D102" s="24">
        <v>8</v>
      </c>
      <c r="E102" s="27"/>
      <c r="F102" s="17"/>
    </row>
    <row r="103" spans="1:10" s="165" customFormat="1" ht="12.75" x14ac:dyDescent="0.25">
      <c r="A103" s="171"/>
      <c r="B103" s="141" t="s">
        <v>193</v>
      </c>
      <c r="C103" s="23" t="s">
        <v>3</v>
      </c>
      <c r="D103" s="24">
        <v>3</v>
      </c>
      <c r="E103" s="27"/>
      <c r="F103" s="17"/>
    </row>
    <row r="104" spans="1:10" s="156" customFormat="1" ht="15" customHeight="1" x14ac:dyDescent="0.25">
      <c r="A104" s="171"/>
      <c r="B104" s="141" t="s">
        <v>194</v>
      </c>
      <c r="C104" s="23" t="s">
        <v>3</v>
      </c>
      <c r="D104" s="24">
        <v>3</v>
      </c>
      <c r="E104" s="27"/>
      <c r="F104" s="17"/>
    </row>
    <row r="105" spans="1:10" s="165" customFormat="1" ht="12.75" x14ac:dyDescent="0.25">
      <c r="A105" s="171"/>
      <c r="B105" s="141"/>
      <c r="C105" s="23"/>
      <c r="D105" s="24"/>
      <c r="E105" s="137"/>
      <c r="F105" s="17"/>
    </row>
    <row r="106" spans="1:10" s="165" customFormat="1" ht="12.75" x14ac:dyDescent="0.25">
      <c r="A106" s="87">
        <v>5.2060000000000013</v>
      </c>
      <c r="B106" s="158" t="s">
        <v>86</v>
      </c>
      <c r="C106" s="23"/>
      <c r="D106" s="24"/>
      <c r="E106" s="137"/>
      <c r="F106" s="17"/>
    </row>
    <row r="107" spans="1:10" s="165" customFormat="1" ht="12.75" x14ac:dyDescent="0.25">
      <c r="A107" s="88">
        <v>5.2061000000000011</v>
      </c>
      <c r="B107" s="22" t="s">
        <v>87</v>
      </c>
      <c r="C107" s="23"/>
      <c r="D107" s="24"/>
      <c r="E107" s="137"/>
      <c r="F107" s="17"/>
    </row>
    <row r="108" spans="1:10" s="165" customFormat="1" ht="12.75" x14ac:dyDescent="0.25">
      <c r="A108" s="169"/>
      <c r="B108" s="141" t="s">
        <v>88</v>
      </c>
      <c r="C108" s="23" t="s">
        <v>3</v>
      </c>
      <c r="D108" s="24">
        <v>11</v>
      </c>
      <c r="E108" s="27"/>
      <c r="F108" s="17"/>
    </row>
    <row r="109" spans="1:10" s="156" customFormat="1" ht="15" x14ac:dyDescent="0.25">
      <c r="A109" s="169"/>
      <c r="B109" s="141" t="s">
        <v>195</v>
      </c>
      <c r="C109" s="23" t="s">
        <v>3</v>
      </c>
      <c r="D109" s="24">
        <v>4</v>
      </c>
      <c r="E109" s="27"/>
      <c r="F109" s="17"/>
      <c r="H109" s="167"/>
    </row>
    <row r="110" spans="1:10" s="156" customFormat="1" ht="15" x14ac:dyDescent="0.25">
      <c r="A110" s="169"/>
      <c r="B110" s="141" t="s">
        <v>141</v>
      </c>
      <c r="C110" s="23" t="s">
        <v>3</v>
      </c>
      <c r="D110" s="24">
        <v>20</v>
      </c>
      <c r="E110" s="27"/>
      <c r="F110" s="17"/>
      <c r="H110" s="167"/>
      <c r="I110" s="206"/>
      <c r="J110" s="206"/>
    </row>
    <row r="111" spans="1:10" s="156" customFormat="1" ht="15" x14ac:dyDescent="0.25">
      <c r="A111" s="169"/>
      <c r="B111" s="141" t="s">
        <v>89</v>
      </c>
      <c r="C111" s="23" t="s">
        <v>3</v>
      </c>
      <c r="D111" s="24">
        <v>23</v>
      </c>
      <c r="E111" s="27"/>
      <c r="F111" s="17"/>
      <c r="H111" s="166"/>
    </row>
    <row r="112" spans="1:10" s="156" customFormat="1" ht="15" x14ac:dyDescent="0.25">
      <c r="A112" s="169"/>
      <c r="B112" s="141" t="s">
        <v>143</v>
      </c>
      <c r="C112" s="23" t="s">
        <v>3</v>
      </c>
      <c r="D112" s="24">
        <v>7</v>
      </c>
      <c r="E112" s="27"/>
      <c r="F112" s="17"/>
      <c r="H112" s="166"/>
    </row>
    <row r="113" spans="1:8" s="156" customFormat="1" ht="15" x14ac:dyDescent="0.25">
      <c r="A113" s="88">
        <v>5.2062000000000008</v>
      </c>
      <c r="B113" s="22" t="s">
        <v>92</v>
      </c>
      <c r="C113" s="23"/>
      <c r="D113" s="24"/>
      <c r="E113" s="137"/>
      <c r="F113" s="17"/>
      <c r="H113" s="166"/>
    </row>
    <row r="114" spans="1:8" s="156" customFormat="1" ht="15" x14ac:dyDescent="0.25">
      <c r="A114" s="87"/>
      <c r="B114" s="141" t="s">
        <v>144</v>
      </c>
      <c r="C114" s="23" t="s">
        <v>3</v>
      </c>
      <c r="D114" s="24">
        <v>61</v>
      </c>
      <c r="E114" s="27"/>
      <c r="F114" s="17"/>
      <c r="H114" s="166"/>
    </row>
    <row r="115" spans="1:8" s="156" customFormat="1" ht="15" x14ac:dyDescent="0.25">
      <c r="A115" s="21"/>
      <c r="B115" s="141" t="s">
        <v>145</v>
      </c>
      <c r="C115" s="23" t="s">
        <v>3</v>
      </c>
      <c r="D115" s="24">
        <v>8</v>
      </c>
      <c r="E115" s="27"/>
      <c r="F115" s="17"/>
      <c r="H115" s="166"/>
    </row>
    <row r="116" spans="1:8" s="156" customFormat="1" ht="15" x14ac:dyDescent="0.25">
      <c r="A116" s="88">
        <v>5.2063000000000006</v>
      </c>
      <c r="B116" s="22" t="s">
        <v>94</v>
      </c>
      <c r="C116" s="23"/>
      <c r="D116" s="24"/>
      <c r="E116" s="137"/>
      <c r="F116" s="17"/>
      <c r="H116" s="166"/>
    </row>
    <row r="117" spans="1:8" s="156" customFormat="1" ht="15" x14ac:dyDescent="0.25">
      <c r="A117" s="170"/>
      <c r="B117" s="141" t="s">
        <v>95</v>
      </c>
      <c r="C117" s="23" t="s">
        <v>3</v>
      </c>
      <c r="D117" s="24">
        <v>31</v>
      </c>
      <c r="E117" s="27"/>
      <c r="F117" s="17"/>
      <c r="H117" s="166"/>
    </row>
    <row r="118" spans="1:8" s="156" customFormat="1" ht="15" x14ac:dyDescent="0.25">
      <c r="A118" s="170"/>
      <c r="B118" s="141" t="s">
        <v>96</v>
      </c>
      <c r="C118" s="23" t="s">
        <v>3</v>
      </c>
      <c r="D118" s="24">
        <v>35</v>
      </c>
      <c r="E118" s="27"/>
      <c r="F118" s="17"/>
      <c r="H118" s="166"/>
    </row>
    <row r="119" spans="1:8" s="156" customFormat="1" ht="15" x14ac:dyDescent="0.25">
      <c r="A119" s="170"/>
      <c r="B119" s="141" t="s">
        <v>196</v>
      </c>
      <c r="C119" s="23" t="s">
        <v>3</v>
      </c>
      <c r="D119" s="24">
        <v>23</v>
      </c>
      <c r="E119" s="27"/>
      <c r="F119" s="17"/>
      <c r="H119" s="166"/>
    </row>
    <row r="120" spans="1:8" s="156" customFormat="1" ht="15" x14ac:dyDescent="0.25">
      <c r="A120" s="170"/>
      <c r="B120" s="141" t="s">
        <v>197</v>
      </c>
      <c r="C120" s="23" t="s">
        <v>25</v>
      </c>
      <c r="D120" s="24">
        <v>1</v>
      </c>
      <c r="E120" s="27"/>
      <c r="F120" s="17"/>
      <c r="H120" s="166"/>
    </row>
    <row r="121" spans="1:8" s="156" customFormat="1" ht="15" x14ac:dyDescent="0.25">
      <c r="A121" s="170"/>
      <c r="B121" s="141" t="s">
        <v>198</v>
      </c>
      <c r="C121" s="23" t="s">
        <v>25</v>
      </c>
      <c r="D121" s="24">
        <v>8</v>
      </c>
      <c r="E121" s="27"/>
      <c r="F121" s="17"/>
      <c r="H121" s="166"/>
    </row>
    <row r="122" spans="1:8" s="156" customFormat="1" ht="15" x14ac:dyDescent="0.25">
      <c r="A122" s="12">
        <v>5.2070000000000016</v>
      </c>
      <c r="B122" s="158" t="s">
        <v>97</v>
      </c>
      <c r="C122" s="23"/>
      <c r="D122" s="24"/>
      <c r="E122" s="137"/>
      <c r="F122" s="17"/>
      <c r="H122" s="167"/>
    </row>
    <row r="123" spans="1:8" s="140" customFormat="1" ht="12.75" x14ac:dyDescent="0.25">
      <c r="A123" s="88">
        <v>5.2072000000000012</v>
      </c>
      <c r="B123" s="22" t="s">
        <v>146</v>
      </c>
      <c r="C123" s="23" t="s">
        <v>3</v>
      </c>
      <c r="D123" s="24">
        <v>47</v>
      </c>
      <c r="E123" s="27"/>
      <c r="F123" s="17"/>
    </row>
    <row r="124" spans="1:8" s="140" customFormat="1" ht="12.75" x14ac:dyDescent="0.25">
      <c r="A124" s="88">
        <v>5.2073000000000009</v>
      </c>
      <c r="B124" s="22" t="s">
        <v>98</v>
      </c>
      <c r="C124" s="23" t="s">
        <v>3</v>
      </c>
      <c r="D124" s="24">
        <f>55-19</f>
        <v>36</v>
      </c>
      <c r="E124" s="27"/>
      <c r="F124" s="17"/>
    </row>
    <row r="125" spans="1:8" s="140" customFormat="1" ht="12.75" x14ac:dyDescent="0.25">
      <c r="A125" s="88">
        <v>5.2075000000000005</v>
      </c>
      <c r="B125" s="22" t="s">
        <v>147</v>
      </c>
      <c r="C125" s="23" t="s">
        <v>3</v>
      </c>
      <c r="D125" s="24">
        <v>5</v>
      </c>
      <c r="E125" s="27"/>
      <c r="F125" s="17"/>
    </row>
    <row r="126" spans="1:8" s="140" customFormat="1" ht="12.75" x14ac:dyDescent="0.25">
      <c r="A126" s="88">
        <v>5.2076000000000002</v>
      </c>
      <c r="B126" s="22" t="s">
        <v>100</v>
      </c>
      <c r="C126" s="23" t="s">
        <v>3</v>
      </c>
      <c r="D126" s="24">
        <v>69</v>
      </c>
      <c r="E126" s="27"/>
      <c r="F126" s="17"/>
    </row>
    <row r="127" spans="1:8" s="140" customFormat="1" ht="12.75" x14ac:dyDescent="0.25">
      <c r="A127" s="88">
        <v>5.2077</v>
      </c>
      <c r="B127" s="22" t="s">
        <v>101</v>
      </c>
      <c r="C127" s="23" t="s">
        <v>3</v>
      </c>
      <c r="D127" s="24">
        <v>27</v>
      </c>
      <c r="E127" s="27"/>
      <c r="F127" s="17"/>
    </row>
    <row r="128" spans="1:8" s="140" customFormat="1" ht="12.75" x14ac:dyDescent="0.25">
      <c r="A128" s="88">
        <v>5.2077999999999998</v>
      </c>
      <c r="B128" s="22" t="s">
        <v>148</v>
      </c>
      <c r="C128" s="23" t="s">
        <v>3</v>
      </c>
      <c r="D128" s="24">
        <v>1</v>
      </c>
      <c r="E128" s="27"/>
      <c r="F128" s="17"/>
    </row>
    <row r="129" spans="1:8" s="165" customFormat="1" ht="12.75" x14ac:dyDescent="0.25">
      <c r="A129" s="101">
        <v>5.2081299999999988</v>
      </c>
      <c r="B129" s="22" t="s">
        <v>103</v>
      </c>
      <c r="C129" s="23" t="s">
        <v>3</v>
      </c>
      <c r="D129" s="24">
        <v>23</v>
      </c>
      <c r="E129" s="27"/>
      <c r="F129" s="17"/>
    </row>
    <row r="130" spans="1:8" s="165" customFormat="1" ht="13.5" thickBot="1" x14ac:dyDescent="0.3">
      <c r="A130" s="207"/>
      <c r="B130" s="160"/>
      <c r="C130" s="144"/>
      <c r="D130" s="145"/>
      <c r="E130" s="146"/>
      <c r="F130" s="44"/>
    </row>
    <row r="131" spans="1:8" s="156" customFormat="1" ht="15.75" thickTop="1" x14ac:dyDescent="0.25">
      <c r="A131" s="135">
        <v>5.2090000000000023</v>
      </c>
      <c r="B131" s="136" t="s">
        <v>104</v>
      </c>
      <c r="C131" s="157"/>
      <c r="D131" s="163"/>
      <c r="E131" s="164"/>
      <c r="F131" s="93"/>
      <c r="H131" s="166"/>
    </row>
    <row r="132" spans="1:8" s="156" customFormat="1" ht="15" x14ac:dyDescent="0.25">
      <c r="A132" s="88">
        <v>5.2091000000000021</v>
      </c>
      <c r="B132" s="22" t="s">
        <v>105</v>
      </c>
      <c r="C132" s="23" t="s">
        <v>25</v>
      </c>
      <c r="D132" s="24">
        <v>15</v>
      </c>
      <c r="E132" s="27"/>
      <c r="F132" s="17"/>
      <c r="H132" s="166"/>
    </row>
    <row r="133" spans="1:8" s="156" customFormat="1" ht="24" x14ac:dyDescent="0.25">
      <c r="A133" s="88">
        <v>5.2093000000000016</v>
      </c>
      <c r="B133" s="22" t="s">
        <v>106</v>
      </c>
      <c r="C133" s="23" t="s">
        <v>25</v>
      </c>
      <c r="D133" s="24">
        <v>16</v>
      </c>
      <c r="E133" s="27"/>
      <c r="F133" s="17"/>
      <c r="H133" s="166"/>
    </row>
    <row r="134" spans="1:8" s="156" customFormat="1" ht="15.75" thickBot="1" x14ac:dyDescent="0.3">
      <c r="A134" s="21"/>
      <c r="B134" s="158"/>
      <c r="C134" s="144"/>
      <c r="D134" s="145"/>
      <c r="E134" s="146"/>
      <c r="F134" s="147"/>
      <c r="H134" s="166"/>
    </row>
    <row r="135" spans="1:8" s="156" customFormat="1" ht="27" customHeight="1" thickTop="1" thickBot="1" x14ac:dyDescent="0.3">
      <c r="A135" s="175"/>
      <c r="B135" s="176"/>
      <c r="C135" s="381" t="str">
        <f>+B42</f>
        <v>DESCRIPTION DES TRAVAUX COURANT FORT</v>
      </c>
      <c r="D135" s="382"/>
      <c r="E135" s="383"/>
      <c r="F135" s="47"/>
      <c r="H135" s="166"/>
    </row>
    <row r="136" spans="1:8" s="156" customFormat="1" ht="14.1" customHeight="1" thickTop="1" x14ac:dyDescent="0.25">
      <c r="A136" s="87"/>
      <c r="B136" s="158"/>
      <c r="C136" s="151"/>
      <c r="D136" s="152"/>
      <c r="E136" s="153"/>
      <c r="F136" s="154"/>
      <c r="H136" s="166"/>
    </row>
    <row r="137" spans="1:8" s="140" customFormat="1" ht="24" customHeight="1" x14ac:dyDescent="0.25">
      <c r="A137" s="19">
        <v>5.2999999999999989</v>
      </c>
      <c r="B137" s="20" t="s">
        <v>149</v>
      </c>
      <c r="C137" s="23"/>
      <c r="D137" s="24"/>
      <c r="E137" s="137"/>
      <c r="F137" s="138"/>
    </row>
    <row r="138" spans="1:8" s="140" customFormat="1" ht="12.75" x14ac:dyDescent="0.25">
      <c r="A138" s="87">
        <v>5.3009999999999993</v>
      </c>
      <c r="B138" s="158" t="s">
        <v>150</v>
      </c>
      <c r="C138" s="23"/>
      <c r="D138" s="24"/>
      <c r="E138" s="137"/>
      <c r="F138" s="138"/>
    </row>
    <row r="139" spans="1:8" s="140" customFormat="1" ht="24" x14ac:dyDescent="0.25">
      <c r="A139" s="88">
        <v>5.301099999999999</v>
      </c>
      <c r="B139" s="22" t="s">
        <v>151</v>
      </c>
      <c r="C139" s="23"/>
      <c r="D139" s="24"/>
      <c r="E139" s="137"/>
      <c r="F139" s="138"/>
    </row>
    <row r="140" spans="1:8" s="156" customFormat="1" ht="15" x14ac:dyDescent="0.2">
      <c r="A140" s="155"/>
      <c r="B140" s="141" t="s">
        <v>199</v>
      </c>
      <c r="C140" s="23" t="s">
        <v>25</v>
      </c>
      <c r="D140" s="24">
        <v>1</v>
      </c>
      <c r="E140" s="27"/>
      <c r="F140" s="17"/>
    </row>
    <row r="141" spans="1:8" s="140" customFormat="1" ht="12.75" x14ac:dyDescent="0.25">
      <c r="A141" s="170"/>
      <c r="B141" s="22"/>
      <c r="C141" s="23"/>
      <c r="D141" s="24"/>
      <c r="E141" s="24"/>
      <c r="F141" s="17"/>
    </row>
    <row r="142" spans="1:8" s="140" customFormat="1" ht="12.75" x14ac:dyDescent="0.25">
      <c r="A142" s="87">
        <v>5.3019999999999996</v>
      </c>
      <c r="B142" s="158" t="s">
        <v>57</v>
      </c>
      <c r="C142" s="23"/>
      <c r="D142" s="24"/>
      <c r="E142" s="24"/>
      <c r="F142" s="17"/>
    </row>
    <row r="143" spans="1:8" s="156" customFormat="1" ht="15" customHeight="1" x14ac:dyDescent="0.25">
      <c r="A143" s="88">
        <v>5.3021999999999991</v>
      </c>
      <c r="B143" s="22" t="s">
        <v>155</v>
      </c>
      <c r="C143" s="23" t="s">
        <v>3</v>
      </c>
      <c r="D143" s="24">
        <v>2</v>
      </c>
      <c r="E143" s="27"/>
      <c r="F143" s="17"/>
    </row>
    <row r="144" spans="1:8" s="156" customFormat="1" ht="24" x14ac:dyDescent="0.25">
      <c r="A144" s="88">
        <v>5.3022999999999989</v>
      </c>
      <c r="B144" s="22" t="s">
        <v>107</v>
      </c>
      <c r="C144" s="23" t="s">
        <v>25</v>
      </c>
      <c r="D144" s="24">
        <v>5</v>
      </c>
      <c r="E144" s="27"/>
      <c r="F144" s="17"/>
    </row>
    <row r="145" spans="1:8" s="156" customFormat="1" ht="15" x14ac:dyDescent="0.25">
      <c r="A145" s="88">
        <v>5.3023999999999987</v>
      </c>
      <c r="B145" s="22" t="s">
        <v>108</v>
      </c>
      <c r="C145" s="23" t="s">
        <v>25</v>
      </c>
      <c r="D145" s="24">
        <v>5</v>
      </c>
      <c r="E145" s="27"/>
      <c r="F145" s="17"/>
    </row>
    <row r="146" spans="1:8" s="165" customFormat="1" ht="12.75" x14ac:dyDescent="0.25">
      <c r="A146" s="88">
        <v>5.3024999999999984</v>
      </c>
      <c r="B146" s="22" t="s">
        <v>109</v>
      </c>
      <c r="C146" s="23" t="s">
        <v>25</v>
      </c>
      <c r="D146" s="24">
        <v>1</v>
      </c>
      <c r="E146" s="27"/>
      <c r="F146" s="17"/>
    </row>
    <row r="147" spans="1:8" s="165" customFormat="1" ht="12.75" x14ac:dyDescent="0.25">
      <c r="A147" s="88">
        <v>5.3025999999999982</v>
      </c>
      <c r="B147" s="22" t="s">
        <v>58</v>
      </c>
      <c r="C147" s="23" t="s">
        <v>25</v>
      </c>
      <c r="D147" s="24">
        <v>1</v>
      </c>
      <c r="E147" s="27"/>
      <c r="F147" s="17"/>
    </row>
    <row r="148" spans="1:8" s="165" customFormat="1" ht="12.75" x14ac:dyDescent="0.25">
      <c r="A148" s="88">
        <v>5.302699999999998</v>
      </c>
      <c r="B148" s="22" t="s">
        <v>110</v>
      </c>
      <c r="C148" s="23" t="s">
        <v>3</v>
      </c>
      <c r="D148" s="24">
        <v>84</v>
      </c>
      <c r="E148" s="27"/>
      <c r="F148" s="17"/>
    </row>
    <row r="149" spans="1:8" s="165" customFormat="1" ht="12.75" x14ac:dyDescent="0.25">
      <c r="A149" s="88">
        <v>5.3027999999999977</v>
      </c>
      <c r="B149" s="22" t="s">
        <v>111</v>
      </c>
      <c r="C149" s="23" t="s">
        <v>3</v>
      </c>
      <c r="D149" s="24">
        <v>84</v>
      </c>
      <c r="E149" s="27"/>
      <c r="F149" s="17"/>
    </row>
    <row r="150" spans="1:8" s="165" customFormat="1" ht="12.75" x14ac:dyDescent="0.25">
      <c r="A150" s="88">
        <v>5.3028999999999975</v>
      </c>
      <c r="B150" s="22" t="s">
        <v>112</v>
      </c>
      <c r="C150" s="23"/>
      <c r="D150" s="24"/>
      <c r="E150" s="24"/>
      <c r="F150" s="17"/>
    </row>
    <row r="151" spans="1:8" s="156" customFormat="1" ht="15" x14ac:dyDescent="0.25">
      <c r="A151" s="21"/>
      <c r="B151" s="141" t="s">
        <v>113</v>
      </c>
      <c r="C151" s="23" t="s">
        <v>3</v>
      </c>
      <c r="D151" s="24">
        <v>84</v>
      </c>
      <c r="E151" s="27"/>
      <c r="F151" s="17"/>
      <c r="H151" s="167"/>
    </row>
    <row r="152" spans="1:8" s="156" customFormat="1" ht="15" x14ac:dyDescent="0.25">
      <c r="A152" s="101">
        <v>5.3021000000000003</v>
      </c>
      <c r="B152" s="22" t="s">
        <v>156</v>
      </c>
      <c r="C152" s="23" t="s">
        <v>3</v>
      </c>
      <c r="D152" s="24">
        <v>2</v>
      </c>
      <c r="E152" s="27"/>
      <c r="F152" s="17"/>
      <c r="H152" s="167"/>
    </row>
    <row r="153" spans="1:8" s="156" customFormat="1" ht="15" x14ac:dyDescent="0.25">
      <c r="A153" s="21"/>
      <c r="B153" s="22"/>
      <c r="C153" s="23"/>
      <c r="D153" s="24"/>
      <c r="E153" s="24"/>
      <c r="F153" s="17"/>
      <c r="H153" s="166"/>
    </row>
    <row r="154" spans="1:8" s="156" customFormat="1" ht="15" x14ac:dyDescent="0.25">
      <c r="A154" s="87">
        <v>5.3029999999999999</v>
      </c>
      <c r="B154" s="158" t="s">
        <v>114</v>
      </c>
      <c r="C154" s="23"/>
      <c r="D154" s="24"/>
      <c r="E154" s="24"/>
      <c r="F154" s="17"/>
      <c r="H154" s="167"/>
    </row>
    <row r="155" spans="1:8" s="156" customFormat="1" ht="24" x14ac:dyDescent="0.25">
      <c r="A155" s="88">
        <v>5.3036999999999983</v>
      </c>
      <c r="B155" s="22" t="s">
        <v>157</v>
      </c>
      <c r="C155" s="23" t="s">
        <v>3</v>
      </c>
      <c r="D155" s="24">
        <v>13</v>
      </c>
      <c r="E155" s="27"/>
      <c r="F155" s="17"/>
      <c r="H155" s="166"/>
    </row>
    <row r="156" spans="1:8" s="156" customFormat="1" ht="15" x14ac:dyDescent="0.25">
      <c r="A156" s="101">
        <v>5.3030999999999997</v>
      </c>
      <c r="B156" s="22" t="s">
        <v>117</v>
      </c>
      <c r="C156" s="23" t="s">
        <v>3</v>
      </c>
      <c r="D156" s="24">
        <v>6</v>
      </c>
      <c r="E156" s="27"/>
      <c r="F156" s="17"/>
      <c r="H156" s="167"/>
    </row>
    <row r="157" spans="1:8" s="156" customFormat="1" ht="15" x14ac:dyDescent="0.25">
      <c r="A157" s="101">
        <v>5.3031099999999993</v>
      </c>
      <c r="B157" s="22" t="s">
        <v>158</v>
      </c>
      <c r="C157" s="23" t="s">
        <v>3</v>
      </c>
      <c r="D157" s="24">
        <v>4</v>
      </c>
      <c r="E157" s="27"/>
      <c r="F157" s="17"/>
      <c r="H157" s="167"/>
    </row>
    <row r="158" spans="1:8" s="156" customFormat="1" ht="24" x14ac:dyDescent="0.25">
      <c r="A158" s="101">
        <v>5.3031799999999967</v>
      </c>
      <c r="B158" s="22" t="s">
        <v>200</v>
      </c>
      <c r="C158" s="23" t="s">
        <v>25</v>
      </c>
      <c r="D158" s="24">
        <v>1</v>
      </c>
      <c r="E158" s="27"/>
      <c r="F158" s="17"/>
      <c r="H158" s="167"/>
    </row>
    <row r="159" spans="1:8" s="156" customFormat="1" ht="15" x14ac:dyDescent="0.25">
      <c r="A159" s="21"/>
      <c r="B159" s="22"/>
      <c r="C159" s="23"/>
      <c r="D159" s="24"/>
      <c r="E159" s="24"/>
      <c r="F159" s="17"/>
      <c r="H159" s="166"/>
    </row>
    <row r="160" spans="1:8" s="156" customFormat="1" ht="15" x14ac:dyDescent="0.25">
      <c r="A160" s="87">
        <v>5.3040000000000003</v>
      </c>
      <c r="B160" s="158" t="s">
        <v>159</v>
      </c>
      <c r="C160" s="23"/>
      <c r="D160" s="24"/>
      <c r="E160" s="24"/>
      <c r="F160" s="17"/>
      <c r="H160" s="167"/>
    </row>
    <row r="161" spans="1:8" s="156" customFormat="1" ht="15" x14ac:dyDescent="0.25">
      <c r="A161" s="88">
        <v>5.3041</v>
      </c>
      <c r="B161" s="22" t="s">
        <v>160</v>
      </c>
      <c r="C161" s="23" t="s">
        <v>3</v>
      </c>
      <c r="D161" s="24">
        <v>1</v>
      </c>
      <c r="E161" s="27"/>
      <c r="F161" s="17"/>
      <c r="H161" s="166"/>
    </row>
    <row r="162" spans="1:8" s="156" customFormat="1" ht="15" x14ac:dyDescent="0.25">
      <c r="A162" s="179">
        <v>5.3041999999999998</v>
      </c>
      <c r="B162" s="22" t="s">
        <v>161</v>
      </c>
      <c r="C162" s="23" t="s">
        <v>3</v>
      </c>
      <c r="D162" s="24">
        <v>22</v>
      </c>
      <c r="E162" s="27"/>
      <c r="F162" s="17"/>
      <c r="H162" s="166"/>
    </row>
    <row r="163" spans="1:8" s="156" customFormat="1" ht="15" x14ac:dyDescent="0.25">
      <c r="A163" s="179">
        <v>5.3042999999999996</v>
      </c>
      <c r="B163" s="22" t="s">
        <v>162</v>
      </c>
      <c r="C163" s="23" t="s">
        <v>3</v>
      </c>
      <c r="D163" s="24">
        <v>1</v>
      </c>
      <c r="E163" s="27"/>
      <c r="F163" s="17"/>
      <c r="H163" s="166"/>
    </row>
    <row r="164" spans="1:8" s="156" customFormat="1" ht="15" x14ac:dyDescent="0.25">
      <c r="A164" s="179">
        <v>5.3044000000000002</v>
      </c>
      <c r="B164" s="22" t="s">
        <v>158</v>
      </c>
      <c r="C164" s="23" t="s">
        <v>3</v>
      </c>
      <c r="D164" s="24">
        <v>10</v>
      </c>
      <c r="E164" s="27"/>
      <c r="F164" s="17"/>
      <c r="H164" s="166"/>
    </row>
    <row r="165" spans="1:8" s="156" customFormat="1" ht="15" x14ac:dyDescent="0.25">
      <c r="A165" s="179">
        <v>5.3045</v>
      </c>
      <c r="B165" s="22" t="s">
        <v>163</v>
      </c>
      <c r="C165" s="23" t="s">
        <v>25</v>
      </c>
      <c r="D165" s="24">
        <v>1</v>
      </c>
      <c r="E165" s="27"/>
      <c r="F165" s="17"/>
      <c r="H165" s="167"/>
    </row>
    <row r="166" spans="1:8" s="156" customFormat="1" ht="15" x14ac:dyDescent="0.25">
      <c r="A166" s="180"/>
      <c r="B166" s="22"/>
      <c r="C166" s="23"/>
      <c r="D166" s="24"/>
      <c r="E166" s="24"/>
      <c r="F166" s="17"/>
      <c r="H166" s="166"/>
    </row>
    <row r="167" spans="1:8" s="156" customFormat="1" ht="15" x14ac:dyDescent="0.25">
      <c r="A167" s="87">
        <v>5.3050000000000006</v>
      </c>
      <c r="B167" s="158" t="s">
        <v>118</v>
      </c>
      <c r="C167" s="23"/>
      <c r="D167" s="24"/>
      <c r="E167" s="24"/>
      <c r="F167" s="17"/>
      <c r="H167" s="166"/>
    </row>
    <row r="168" spans="1:8" s="156" customFormat="1" ht="15" x14ac:dyDescent="0.25">
      <c r="A168" s="88">
        <v>5.3052000000000001</v>
      </c>
      <c r="B168" s="22" t="s">
        <v>164</v>
      </c>
      <c r="C168" s="23" t="s">
        <v>3</v>
      </c>
      <c r="D168" s="24">
        <v>4</v>
      </c>
      <c r="E168" s="27"/>
      <c r="F168" s="17"/>
      <c r="H168" s="167"/>
    </row>
    <row r="169" spans="1:8" s="140" customFormat="1" ht="13.5" thickBot="1" x14ac:dyDescent="0.3">
      <c r="A169" s="207"/>
      <c r="B169" s="160"/>
      <c r="C169" s="144"/>
      <c r="D169" s="145"/>
      <c r="E169" s="146"/>
      <c r="F169" s="44"/>
    </row>
    <row r="170" spans="1:8" s="140" customFormat="1" ht="13.5" thickTop="1" x14ac:dyDescent="0.25">
      <c r="A170" s="135">
        <v>5.3060000000000009</v>
      </c>
      <c r="B170" s="136" t="s">
        <v>166</v>
      </c>
      <c r="C170" s="157"/>
      <c r="D170" s="163"/>
      <c r="E170" s="164"/>
      <c r="F170" s="93"/>
    </row>
    <row r="171" spans="1:8" s="140" customFormat="1" ht="12.75" x14ac:dyDescent="0.25">
      <c r="A171" s="88">
        <v>5.3061000000000007</v>
      </c>
      <c r="B171" s="22" t="s">
        <v>167</v>
      </c>
      <c r="C171" s="23" t="s">
        <v>25</v>
      </c>
      <c r="D171" s="24">
        <v>4</v>
      </c>
      <c r="E171" s="27"/>
      <c r="F171" s="17"/>
    </row>
    <row r="172" spans="1:8" s="140" customFormat="1" ht="13.5" thickBot="1" x14ac:dyDescent="0.3">
      <c r="A172" s="21"/>
      <c r="B172" s="22"/>
      <c r="C172" s="23"/>
      <c r="D172" s="24"/>
      <c r="E172" s="137"/>
      <c r="F172" s="138"/>
    </row>
    <row r="173" spans="1:8" s="156" customFormat="1" ht="27" customHeight="1" thickTop="1" thickBot="1" x14ac:dyDescent="0.3">
      <c r="A173" s="175"/>
      <c r="B173" s="176"/>
      <c r="C173" s="381" t="str">
        <f>+B137</f>
        <v>DESCRIPTION DES TRAVAUX COURANT FAIBLE</v>
      </c>
      <c r="D173" s="382"/>
      <c r="E173" s="383"/>
      <c r="F173" s="47"/>
      <c r="H173" s="166"/>
    </row>
    <row r="174" spans="1:8" ht="12.75" thickTop="1" x14ac:dyDescent="0.25">
      <c r="A174" s="180" t="s">
        <v>10</v>
      </c>
      <c r="B174" s="208"/>
      <c r="C174" s="209"/>
      <c r="D174" s="152"/>
      <c r="E174" s="153"/>
      <c r="F174" s="154"/>
    </row>
    <row r="175" spans="1:8" s="18" customFormat="1" x14ac:dyDescent="0.25">
      <c r="A175" s="108"/>
      <c r="B175" s="46"/>
      <c r="C175" s="15"/>
      <c r="D175" s="210"/>
      <c r="E175" s="211"/>
      <c r="F175" s="212"/>
    </row>
    <row r="176" spans="1:8" s="28" customFormat="1" ht="12.75" x14ac:dyDescent="0.25">
      <c r="A176" s="117">
        <v>5.4999999999999991</v>
      </c>
      <c r="B176" s="20" t="s">
        <v>120</v>
      </c>
      <c r="C176" s="14"/>
      <c r="D176" s="15"/>
      <c r="E176" s="16"/>
      <c r="F176" s="17"/>
    </row>
    <row r="177" spans="1:6" s="57" customFormat="1" ht="15" x14ac:dyDescent="0.25">
      <c r="A177" s="121">
        <v>5.5009999999999994</v>
      </c>
      <c r="B177" s="26" t="s">
        <v>121</v>
      </c>
      <c r="C177" s="14" t="s">
        <v>3</v>
      </c>
      <c r="D177" s="15">
        <v>3</v>
      </c>
      <c r="E177" s="27"/>
      <c r="F177" s="17"/>
    </row>
    <row r="178" spans="1:6" s="57" customFormat="1" ht="15" x14ac:dyDescent="0.25">
      <c r="A178" s="121">
        <v>5.5019999999999998</v>
      </c>
      <c r="B178" s="26" t="s">
        <v>201</v>
      </c>
      <c r="C178" s="14" t="s">
        <v>3</v>
      </c>
      <c r="D178" s="15">
        <v>4</v>
      </c>
      <c r="E178" s="27"/>
      <c r="F178" s="17"/>
    </row>
    <row r="179" spans="1:6" s="18" customFormat="1" x14ac:dyDescent="0.25">
      <c r="A179" s="121">
        <v>5.5030000000000001</v>
      </c>
      <c r="B179" s="26" t="s">
        <v>122</v>
      </c>
      <c r="C179" s="14" t="s">
        <v>3</v>
      </c>
      <c r="D179" s="15">
        <v>8</v>
      </c>
      <c r="E179" s="27"/>
      <c r="F179" s="17"/>
    </row>
    <row r="180" spans="1:6" s="18" customFormat="1" x14ac:dyDescent="0.25">
      <c r="A180" s="121">
        <v>5.5040000000000004</v>
      </c>
      <c r="B180" s="26" t="s">
        <v>202</v>
      </c>
      <c r="C180" s="14" t="s">
        <v>3</v>
      </c>
      <c r="D180" s="15">
        <v>2</v>
      </c>
      <c r="E180" s="27"/>
      <c r="F180" s="17"/>
    </row>
    <row r="181" spans="1:6" s="18" customFormat="1" x14ac:dyDescent="0.25">
      <c r="A181" s="121">
        <v>5.5050000000000008</v>
      </c>
      <c r="B181" s="26" t="s">
        <v>203</v>
      </c>
      <c r="C181" s="14" t="s">
        <v>3</v>
      </c>
      <c r="D181" s="15">
        <v>1</v>
      </c>
      <c r="E181" s="27"/>
      <c r="F181" s="17"/>
    </row>
    <row r="182" spans="1:6" s="18" customFormat="1" x14ac:dyDescent="0.25">
      <c r="A182" s="121">
        <v>5.5080000000000018</v>
      </c>
      <c r="B182" s="26" t="s">
        <v>123</v>
      </c>
      <c r="C182" s="14" t="s">
        <v>3</v>
      </c>
      <c r="D182" s="15">
        <v>5</v>
      </c>
      <c r="E182" s="27"/>
      <c r="F182" s="17"/>
    </row>
    <row r="183" spans="1:6" s="18" customFormat="1" x14ac:dyDescent="0.25">
      <c r="A183" s="121">
        <v>5.5090000000000021</v>
      </c>
      <c r="B183" s="26" t="s">
        <v>168</v>
      </c>
      <c r="C183" s="14" t="s">
        <v>3</v>
      </c>
      <c r="D183" s="15">
        <v>4</v>
      </c>
      <c r="E183" s="27"/>
      <c r="F183" s="17"/>
    </row>
    <row r="184" spans="1:6" s="18" customFormat="1" x14ac:dyDescent="0.25">
      <c r="A184" s="121">
        <v>5.5100000000000025</v>
      </c>
      <c r="B184" s="26" t="s">
        <v>169</v>
      </c>
      <c r="C184" s="14" t="s">
        <v>3</v>
      </c>
      <c r="D184" s="15">
        <v>2</v>
      </c>
      <c r="E184" s="27"/>
      <c r="F184" s="17"/>
    </row>
    <row r="185" spans="1:6" s="57" customFormat="1" ht="15" x14ac:dyDescent="0.25">
      <c r="A185" s="121">
        <v>5.5120000000000031</v>
      </c>
      <c r="B185" s="26" t="s">
        <v>204</v>
      </c>
      <c r="C185" s="14" t="s">
        <v>3</v>
      </c>
      <c r="D185" s="15">
        <v>1</v>
      </c>
      <c r="E185" s="27"/>
      <c r="F185" s="17"/>
    </row>
    <row r="186" spans="1:6" s="18" customFormat="1" x14ac:dyDescent="0.25">
      <c r="A186" s="121">
        <v>5.5130000000000035</v>
      </c>
      <c r="B186" s="26" t="s">
        <v>205</v>
      </c>
      <c r="C186" s="14" t="s">
        <v>3</v>
      </c>
      <c r="D186" s="15">
        <v>2</v>
      </c>
      <c r="E186" s="27"/>
      <c r="F186" s="17"/>
    </row>
    <row r="187" spans="1:6" s="18" customFormat="1" x14ac:dyDescent="0.25">
      <c r="A187" s="121">
        <v>5.5140000000000038</v>
      </c>
      <c r="B187" s="26" t="s">
        <v>170</v>
      </c>
      <c r="C187" s="14" t="s">
        <v>3</v>
      </c>
      <c r="D187" s="15">
        <v>2</v>
      </c>
      <c r="E187" s="27"/>
      <c r="F187" s="17"/>
    </row>
    <row r="188" spans="1:6" s="18" customFormat="1" x14ac:dyDescent="0.25">
      <c r="A188" s="121">
        <v>5.5150000000000041</v>
      </c>
      <c r="B188" s="26" t="s">
        <v>171</v>
      </c>
      <c r="C188" s="14" t="s">
        <v>3</v>
      </c>
      <c r="D188" s="15">
        <v>1</v>
      </c>
      <c r="E188" s="27"/>
      <c r="F188" s="17"/>
    </row>
    <row r="189" spans="1:6" s="57" customFormat="1" ht="15" x14ac:dyDescent="0.25">
      <c r="A189" s="121">
        <v>5.5160000000000045</v>
      </c>
      <c r="B189" s="26" t="s">
        <v>206</v>
      </c>
      <c r="C189" s="14" t="s">
        <v>3</v>
      </c>
      <c r="D189" s="15">
        <v>1</v>
      </c>
      <c r="E189" s="27"/>
      <c r="F189" s="17"/>
    </row>
    <row r="190" spans="1:6" s="18" customFormat="1" x14ac:dyDescent="0.25">
      <c r="A190" s="121">
        <v>5.5170000000000048</v>
      </c>
      <c r="B190" s="26" t="s">
        <v>124</v>
      </c>
      <c r="C190" s="14" t="s">
        <v>3</v>
      </c>
      <c r="D190" s="15">
        <v>1</v>
      </c>
      <c r="E190" s="27"/>
      <c r="F190" s="17"/>
    </row>
    <row r="191" spans="1:6" s="18" customFormat="1" ht="12.75" thickBot="1" x14ac:dyDescent="0.3">
      <c r="A191" s="111"/>
      <c r="B191" s="213"/>
      <c r="C191" s="15"/>
      <c r="D191" s="210"/>
      <c r="E191" s="211"/>
      <c r="F191" s="212"/>
    </row>
    <row r="192" spans="1:6" s="18" customFormat="1" ht="30.95" customHeight="1" thickTop="1" thickBot="1" x14ac:dyDescent="0.3">
      <c r="A192" s="108"/>
      <c r="B192" s="46"/>
      <c r="C192" s="381" t="str">
        <f>+B176</f>
        <v>DESCRIPTION DES TRAVAUX SECURITE</v>
      </c>
      <c r="D192" s="382"/>
      <c r="E192" s="383"/>
      <c r="F192" s="47"/>
    </row>
    <row r="193" spans="1:8" s="132" customFormat="1" ht="15.75" thickTop="1" thickBot="1" x14ac:dyDescent="0.3">
      <c r="A193" s="126" t="s">
        <v>10</v>
      </c>
      <c r="B193" s="70"/>
      <c r="C193" s="191"/>
      <c r="D193" s="192"/>
      <c r="E193" s="193"/>
      <c r="F193" s="194"/>
    </row>
    <row r="194" spans="1:8" ht="30" customHeight="1" thickTop="1" thickBot="1" x14ac:dyDescent="0.3">
      <c r="A194" s="384" t="s">
        <v>4</v>
      </c>
      <c r="B194" s="385"/>
      <c r="C194" s="385"/>
      <c r="D194" s="385"/>
      <c r="E194" s="386"/>
      <c r="F194" s="73"/>
    </row>
    <row r="195" spans="1:8" ht="15" customHeight="1" thickTop="1" x14ac:dyDescent="0.25">
      <c r="A195" s="195"/>
      <c r="E195" s="199"/>
      <c r="F195" s="139"/>
      <c r="H195" s="140"/>
    </row>
    <row r="196" spans="1:8" ht="12.75" x14ac:dyDescent="0.25">
      <c r="E196" s="199"/>
      <c r="F196" s="139"/>
      <c r="H196" s="140"/>
    </row>
    <row r="197" spans="1:8" customFormat="1" ht="12" customHeight="1" x14ac:dyDescent="0.25">
      <c r="A197" s="2" t="s">
        <v>12</v>
      </c>
      <c r="B197" s="2"/>
      <c r="C197" s="2"/>
      <c r="D197" s="80"/>
      <c r="E197" s="81"/>
      <c r="F197" s="82"/>
      <c r="G197" s="2"/>
    </row>
    <row r="198" spans="1:8" ht="12.75" x14ac:dyDescent="0.25">
      <c r="E198" s="199"/>
      <c r="F198" s="139"/>
      <c r="H198" s="140"/>
    </row>
    <row r="199" spans="1:8" x14ac:dyDescent="0.25">
      <c r="E199" s="199"/>
      <c r="F199" s="139"/>
    </row>
    <row r="200" spans="1:8" x14ac:dyDescent="0.25">
      <c r="E200" s="199"/>
      <c r="F200" s="139"/>
    </row>
    <row r="201" spans="1:8" x14ac:dyDescent="0.25">
      <c r="E201" s="199"/>
      <c r="F201" s="139"/>
    </row>
    <row r="202" spans="1:8" x14ac:dyDescent="0.25">
      <c r="E202" s="199"/>
      <c r="F202" s="139"/>
    </row>
    <row r="203" spans="1:8" x14ac:dyDescent="0.25">
      <c r="E203" s="199"/>
      <c r="F203" s="139"/>
    </row>
    <row r="204" spans="1:8" x14ac:dyDescent="0.25">
      <c r="E204" s="199"/>
      <c r="F204" s="139"/>
    </row>
    <row r="205" spans="1:8" x14ac:dyDescent="0.25">
      <c r="E205" s="199"/>
      <c r="F205" s="139"/>
    </row>
    <row r="206" spans="1:8" x14ac:dyDescent="0.25">
      <c r="E206" s="199"/>
      <c r="F206" s="139"/>
    </row>
    <row r="207" spans="1:8" x14ac:dyDescent="0.25">
      <c r="E207" s="199"/>
      <c r="F207" s="139"/>
    </row>
    <row r="208" spans="1:8" x14ac:dyDescent="0.25">
      <c r="E208" s="199"/>
      <c r="F208" s="139"/>
    </row>
    <row r="209" spans="5:6" x14ac:dyDescent="0.25">
      <c r="E209" s="199"/>
      <c r="F209" s="139"/>
    </row>
    <row r="210" spans="5:6" x14ac:dyDescent="0.25">
      <c r="E210" s="199"/>
      <c r="F210" s="139"/>
    </row>
    <row r="211" spans="5:6" x14ac:dyDescent="0.25">
      <c r="E211" s="199"/>
      <c r="F211" s="139"/>
    </row>
    <row r="212" spans="5:6" x14ac:dyDescent="0.25">
      <c r="E212" s="199"/>
      <c r="F212" s="139"/>
    </row>
    <row r="213" spans="5:6" x14ac:dyDescent="0.25">
      <c r="E213" s="199"/>
      <c r="F213" s="139"/>
    </row>
    <row r="214" spans="5:6" x14ac:dyDescent="0.25">
      <c r="E214" s="199"/>
      <c r="F214" s="139"/>
    </row>
    <row r="215" spans="5:6" x14ac:dyDescent="0.25">
      <c r="E215" s="199"/>
      <c r="F215" s="139"/>
    </row>
    <row r="216" spans="5:6" x14ac:dyDescent="0.25">
      <c r="E216" s="199"/>
      <c r="F216" s="139"/>
    </row>
    <row r="217" spans="5:6" x14ac:dyDescent="0.25">
      <c r="E217" s="199"/>
      <c r="F217" s="139"/>
    </row>
    <row r="218" spans="5:6" x14ac:dyDescent="0.25">
      <c r="E218" s="199"/>
      <c r="F218" s="139"/>
    </row>
    <row r="219" spans="5:6" x14ac:dyDescent="0.25">
      <c r="E219" s="199"/>
      <c r="F219" s="139"/>
    </row>
    <row r="220" spans="5:6" x14ac:dyDescent="0.25">
      <c r="E220" s="199"/>
      <c r="F220" s="139"/>
    </row>
    <row r="221" spans="5:6" x14ac:dyDescent="0.25">
      <c r="E221" s="199"/>
      <c r="F221" s="139"/>
    </row>
    <row r="222" spans="5:6" x14ac:dyDescent="0.25">
      <c r="E222" s="199"/>
      <c r="F222" s="139"/>
    </row>
    <row r="223" spans="5:6" x14ac:dyDescent="0.25">
      <c r="E223" s="199"/>
      <c r="F223" s="139"/>
    </row>
    <row r="224" spans="5:6" x14ac:dyDescent="0.25">
      <c r="E224" s="199"/>
      <c r="F224" s="139"/>
    </row>
    <row r="225" spans="5:6" x14ac:dyDescent="0.25">
      <c r="E225" s="199"/>
      <c r="F225" s="139"/>
    </row>
    <row r="226" spans="5:6" x14ac:dyDescent="0.25">
      <c r="E226" s="199"/>
      <c r="F226" s="139"/>
    </row>
    <row r="227" spans="5:6" x14ac:dyDescent="0.25">
      <c r="F227" s="201"/>
    </row>
    <row r="228" spans="5:6" x14ac:dyDescent="0.25">
      <c r="F228" s="201"/>
    </row>
    <row r="229" spans="5:6" x14ac:dyDescent="0.25">
      <c r="F229" s="201"/>
    </row>
    <row r="230" spans="5:6" x14ac:dyDescent="0.25">
      <c r="F230" s="201"/>
    </row>
    <row r="231" spans="5:6" x14ac:dyDescent="0.25">
      <c r="F231" s="201"/>
    </row>
    <row r="232" spans="5:6" x14ac:dyDescent="0.25">
      <c r="F232" s="201"/>
    </row>
    <row r="233" spans="5:6" x14ac:dyDescent="0.25">
      <c r="F233" s="201"/>
    </row>
    <row r="234" spans="5:6" x14ac:dyDescent="0.25">
      <c r="F234" s="201"/>
    </row>
    <row r="235" spans="5:6" x14ac:dyDescent="0.25">
      <c r="F235" s="201"/>
    </row>
    <row r="236" spans="5:6" x14ac:dyDescent="0.25">
      <c r="F236" s="201"/>
    </row>
    <row r="237" spans="5:6" x14ac:dyDescent="0.25">
      <c r="F237" s="201"/>
    </row>
    <row r="238" spans="5:6" x14ac:dyDescent="0.25">
      <c r="F238" s="201"/>
    </row>
    <row r="239" spans="5:6" x14ac:dyDescent="0.25">
      <c r="F239" s="201"/>
    </row>
    <row r="240" spans="5:6" x14ac:dyDescent="0.25">
      <c r="F240" s="201"/>
    </row>
    <row r="241" spans="6:6" x14ac:dyDescent="0.25">
      <c r="F241" s="201"/>
    </row>
    <row r="242" spans="6:6" x14ac:dyDescent="0.25">
      <c r="F242" s="201"/>
    </row>
    <row r="243" spans="6:6" x14ac:dyDescent="0.25">
      <c r="F243" s="201"/>
    </row>
    <row r="244" spans="6:6" x14ac:dyDescent="0.25">
      <c r="F244" s="201"/>
    </row>
    <row r="245" spans="6:6" x14ac:dyDescent="0.25">
      <c r="F245" s="201"/>
    </row>
    <row r="246" spans="6:6" x14ac:dyDescent="0.25">
      <c r="F246" s="201"/>
    </row>
    <row r="247" spans="6:6" x14ac:dyDescent="0.25">
      <c r="F247" s="201"/>
    </row>
    <row r="248" spans="6:6" x14ac:dyDescent="0.25">
      <c r="F248" s="201"/>
    </row>
    <row r="249" spans="6:6" x14ac:dyDescent="0.25">
      <c r="F249" s="201"/>
    </row>
    <row r="250" spans="6:6" x14ac:dyDescent="0.25">
      <c r="F250" s="201"/>
    </row>
    <row r="251" spans="6:6" x14ac:dyDescent="0.25">
      <c r="F251" s="201"/>
    </row>
    <row r="252" spans="6:6" x14ac:dyDescent="0.25">
      <c r="F252" s="201"/>
    </row>
    <row r="253" spans="6:6" x14ac:dyDescent="0.25">
      <c r="F253" s="201"/>
    </row>
    <row r="254" spans="6:6" x14ac:dyDescent="0.25">
      <c r="F254" s="201"/>
    </row>
    <row r="255" spans="6:6" x14ac:dyDescent="0.25">
      <c r="F255" s="201"/>
    </row>
    <row r="256" spans="6:6" x14ac:dyDescent="0.25">
      <c r="F256" s="201"/>
    </row>
    <row r="257" spans="6:6" x14ac:dyDescent="0.25">
      <c r="F257" s="201"/>
    </row>
    <row r="258" spans="6:6" x14ac:dyDescent="0.25">
      <c r="F258" s="201"/>
    </row>
    <row r="259" spans="6:6" x14ac:dyDescent="0.25">
      <c r="F259" s="201"/>
    </row>
    <row r="260" spans="6:6" x14ac:dyDescent="0.25">
      <c r="F260" s="201"/>
    </row>
    <row r="261" spans="6:6" x14ac:dyDescent="0.25">
      <c r="F261" s="201"/>
    </row>
    <row r="262" spans="6:6" x14ac:dyDescent="0.25">
      <c r="F262" s="201"/>
    </row>
    <row r="263" spans="6:6" x14ac:dyDescent="0.25">
      <c r="F263" s="201"/>
    </row>
    <row r="264" spans="6:6" x14ac:dyDescent="0.25">
      <c r="F264" s="201"/>
    </row>
    <row r="265" spans="6:6" x14ac:dyDescent="0.25">
      <c r="F265" s="201"/>
    </row>
    <row r="266" spans="6:6" x14ac:dyDescent="0.25">
      <c r="F266" s="201"/>
    </row>
    <row r="267" spans="6:6" x14ac:dyDescent="0.25">
      <c r="F267" s="201"/>
    </row>
    <row r="268" spans="6:6" x14ac:dyDescent="0.25">
      <c r="F268" s="201"/>
    </row>
    <row r="269" spans="6:6" x14ac:dyDescent="0.25">
      <c r="F269" s="201"/>
    </row>
    <row r="270" spans="6:6" x14ac:dyDescent="0.25">
      <c r="F270" s="201"/>
    </row>
    <row r="271" spans="6:6" x14ac:dyDescent="0.25">
      <c r="F271" s="201"/>
    </row>
    <row r="272" spans="6:6" x14ac:dyDescent="0.25">
      <c r="F272" s="201"/>
    </row>
    <row r="273" spans="6:6" x14ac:dyDescent="0.25">
      <c r="F273" s="201"/>
    </row>
    <row r="274" spans="6:6" x14ac:dyDescent="0.25">
      <c r="F274" s="201"/>
    </row>
    <row r="275" spans="6:6" x14ac:dyDescent="0.25">
      <c r="F275" s="201"/>
    </row>
    <row r="276" spans="6:6" x14ac:dyDescent="0.25">
      <c r="F276" s="201"/>
    </row>
    <row r="277" spans="6:6" x14ac:dyDescent="0.25">
      <c r="F277" s="201"/>
    </row>
    <row r="278" spans="6:6" x14ac:dyDescent="0.25">
      <c r="F278" s="201"/>
    </row>
    <row r="279" spans="6:6" x14ac:dyDescent="0.25">
      <c r="F279" s="201"/>
    </row>
    <row r="280" spans="6:6" x14ac:dyDescent="0.25">
      <c r="F280" s="201"/>
    </row>
    <row r="281" spans="6:6" x14ac:dyDescent="0.25">
      <c r="F281" s="201"/>
    </row>
    <row r="282" spans="6:6" x14ac:dyDescent="0.25">
      <c r="F282" s="201"/>
    </row>
    <row r="283" spans="6:6" x14ac:dyDescent="0.25">
      <c r="F283" s="201"/>
    </row>
    <row r="284" spans="6:6" x14ac:dyDescent="0.25">
      <c r="F284" s="201"/>
    </row>
    <row r="285" spans="6:6" x14ac:dyDescent="0.25">
      <c r="F285" s="201"/>
    </row>
    <row r="286" spans="6:6" x14ac:dyDescent="0.25">
      <c r="F286" s="201"/>
    </row>
    <row r="287" spans="6:6" x14ac:dyDescent="0.25">
      <c r="F287" s="201"/>
    </row>
    <row r="288" spans="6:6" x14ac:dyDescent="0.25">
      <c r="F288" s="201"/>
    </row>
    <row r="289" spans="6:6" x14ac:dyDescent="0.25">
      <c r="F289" s="201"/>
    </row>
    <row r="290" spans="6:6" x14ac:dyDescent="0.25">
      <c r="F290" s="201"/>
    </row>
    <row r="291" spans="6:6" x14ac:dyDescent="0.25">
      <c r="F291" s="201"/>
    </row>
    <row r="292" spans="6:6" x14ac:dyDescent="0.25">
      <c r="F292" s="201"/>
    </row>
    <row r="293" spans="6:6" x14ac:dyDescent="0.25">
      <c r="F293" s="201"/>
    </row>
    <row r="294" spans="6:6" x14ac:dyDescent="0.25">
      <c r="F294" s="201"/>
    </row>
    <row r="295" spans="6:6" x14ac:dyDescent="0.25">
      <c r="F295" s="201"/>
    </row>
    <row r="296" spans="6:6" x14ac:dyDescent="0.25">
      <c r="F296" s="201"/>
    </row>
    <row r="297" spans="6:6" x14ac:dyDescent="0.25">
      <c r="F297" s="201"/>
    </row>
    <row r="298" spans="6:6" x14ac:dyDescent="0.25">
      <c r="F298" s="201"/>
    </row>
    <row r="299" spans="6:6" x14ac:dyDescent="0.25">
      <c r="F299" s="201"/>
    </row>
    <row r="300" spans="6:6" x14ac:dyDescent="0.25">
      <c r="F300" s="201"/>
    </row>
    <row r="301" spans="6:6" x14ac:dyDescent="0.25">
      <c r="F301" s="201"/>
    </row>
    <row r="302" spans="6:6" x14ac:dyDescent="0.25">
      <c r="F302" s="201"/>
    </row>
    <row r="303" spans="6:6" x14ac:dyDescent="0.25">
      <c r="F303" s="201"/>
    </row>
    <row r="304" spans="6:6" x14ac:dyDescent="0.25">
      <c r="F304" s="201"/>
    </row>
    <row r="305" spans="6:6" x14ac:dyDescent="0.25">
      <c r="F305" s="201"/>
    </row>
    <row r="306" spans="6:6" x14ac:dyDescent="0.25">
      <c r="F306" s="201"/>
    </row>
    <row r="307" spans="6:6" x14ac:dyDescent="0.25">
      <c r="F307" s="201"/>
    </row>
    <row r="308" spans="6:6" x14ac:dyDescent="0.25">
      <c r="F308" s="201"/>
    </row>
    <row r="309" spans="6:6" x14ac:dyDescent="0.25">
      <c r="F309" s="201"/>
    </row>
    <row r="310" spans="6:6" x14ac:dyDescent="0.25">
      <c r="F310" s="201"/>
    </row>
    <row r="311" spans="6:6" x14ac:dyDescent="0.25">
      <c r="F311" s="201"/>
    </row>
    <row r="312" spans="6:6" x14ac:dyDescent="0.25">
      <c r="F312" s="201"/>
    </row>
    <row r="313" spans="6:6" x14ac:dyDescent="0.25">
      <c r="F313" s="201"/>
    </row>
    <row r="314" spans="6:6" x14ac:dyDescent="0.25">
      <c r="F314" s="201"/>
    </row>
    <row r="315" spans="6:6" x14ac:dyDescent="0.25">
      <c r="F315" s="201"/>
    </row>
    <row r="316" spans="6:6" x14ac:dyDescent="0.25">
      <c r="F316" s="201"/>
    </row>
    <row r="317" spans="6:6" x14ac:dyDescent="0.25">
      <c r="F317" s="201"/>
    </row>
    <row r="318" spans="6:6" x14ac:dyDescent="0.25">
      <c r="F318" s="201"/>
    </row>
    <row r="319" spans="6:6" x14ac:dyDescent="0.25">
      <c r="F319" s="201"/>
    </row>
    <row r="320" spans="6:6" x14ac:dyDescent="0.25">
      <c r="F320" s="201"/>
    </row>
    <row r="321" spans="6:6" x14ac:dyDescent="0.25">
      <c r="F321" s="201"/>
    </row>
    <row r="322" spans="6:6" x14ac:dyDescent="0.25">
      <c r="F322" s="201"/>
    </row>
    <row r="323" spans="6:6" x14ac:dyDescent="0.25">
      <c r="F323" s="201"/>
    </row>
    <row r="324" spans="6:6" x14ac:dyDescent="0.25">
      <c r="F324" s="201"/>
    </row>
    <row r="325" spans="6:6" x14ac:dyDescent="0.25">
      <c r="F325" s="201"/>
    </row>
    <row r="326" spans="6:6" x14ac:dyDescent="0.25">
      <c r="F326" s="201"/>
    </row>
    <row r="327" spans="6:6" x14ac:dyDescent="0.25">
      <c r="F327" s="201"/>
    </row>
    <row r="328" spans="6:6" x14ac:dyDescent="0.25">
      <c r="F328" s="201"/>
    </row>
    <row r="329" spans="6:6" x14ac:dyDescent="0.25">
      <c r="F329" s="201"/>
    </row>
    <row r="330" spans="6:6" x14ac:dyDescent="0.25">
      <c r="F330" s="201"/>
    </row>
    <row r="331" spans="6:6" x14ac:dyDescent="0.25">
      <c r="F331" s="201"/>
    </row>
    <row r="332" spans="6:6" x14ac:dyDescent="0.25">
      <c r="F332" s="201"/>
    </row>
    <row r="333" spans="6:6" x14ac:dyDescent="0.25">
      <c r="F333" s="201"/>
    </row>
    <row r="334" spans="6:6" x14ac:dyDescent="0.25">
      <c r="F334" s="201"/>
    </row>
    <row r="335" spans="6:6" x14ac:dyDescent="0.25">
      <c r="F335" s="201"/>
    </row>
    <row r="336" spans="6:6" x14ac:dyDescent="0.25">
      <c r="F336" s="201"/>
    </row>
    <row r="337" spans="6:6" x14ac:dyDescent="0.25">
      <c r="F337" s="201"/>
    </row>
    <row r="338" spans="6:6" x14ac:dyDescent="0.25">
      <c r="F338" s="201"/>
    </row>
    <row r="339" spans="6:6" x14ac:dyDescent="0.25">
      <c r="F339" s="201"/>
    </row>
    <row r="340" spans="6:6" x14ac:dyDescent="0.25">
      <c r="F340" s="201"/>
    </row>
    <row r="341" spans="6:6" x14ac:dyDescent="0.25">
      <c r="F341" s="201"/>
    </row>
    <row r="342" spans="6:6" x14ac:dyDescent="0.25">
      <c r="F342" s="201"/>
    </row>
    <row r="343" spans="6:6" x14ac:dyDescent="0.25">
      <c r="F343" s="201"/>
    </row>
    <row r="344" spans="6:6" x14ac:dyDescent="0.25">
      <c r="F344" s="201"/>
    </row>
    <row r="345" spans="6:6" x14ac:dyDescent="0.25">
      <c r="F345" s="201"/>
    </row>
    <row r="346" spans="6:6" x14ac:dyDescent="0.25">
      <c r="F346" s="201"/>
    </row>
    <row r="347" spans="6:6" x14ac:dyDescent="0.25">
      <c r="F347" s="201"/>
    </row>
    <row r="348" spans="6:6" x14ac:dyDescent="0.25">
      <c r="F348" s="201"/>
    </row>
    <row r="349" spans="6:6" x14ac:dyDescent="0.25">
      <c r="F349" s="201"/>
    </row>
    <row r="350" spans="6:6" x14ac:dyDescent="0.25">
      <c r="F350" s="201"/>
    </row>
    <row r="351" spans="6:6" x14ac:dyDescent="0.25">
      <c r="F351" s="201"/>
    </row>
    <row r="352" spans="6:6" x14ac:dyDescent="0.25">
      <c r="F352" s="201"/>
    </row>
    <row r="353" spans="6:6" x14ac:dyDescent="0.25">
      <c r="F353" s="201"/>
    </row>
    <row r="354" spans="6:6" x14ac:dyDescent="0.25">
      <c r="F354" s="201"/>
    </row>
    <row r="355" spans="6:6" x14ac:dyDescent="0.25">
      <c r="F355" s="201"/>
    </row>
    <row r="356" spans="6:6" x14ac:dyDescent="0.25">
      <c r="F356" s="201"/>
    </row>
    <row r="357" spans="6:6" x14ac:dyDescent="0.25">
      <c r="F357" s="201"/>
    </row>
    <row r="358" spans="6:6" x14ac:dyDescent="0.25">
      <c r="F358" s="201"/>
    </row>
    <row r="359" spans="6:6" x14ac:dyDescent="0.25">
      <c r="F359" s="201"/>
    </row>
    <row r="360" spans="6:6" x14ac:dyDescent="0.25">
      <c r="F360" s="201"/>
    </row>
    <row r="361" spans="6:6" x14ac:dyDescent="0.25">
      <c r="F361" s="201"/>
    </row>
    <row r="362" spans="6:6" x14ac:dyDescent="0.25">
      <c r="F362" s="201"/>
    </row>
    <row r="363" spans="6:6" x14ac:dyDescent="0.25">
      <c r="F363" s="201"/>
    </row>
    <row r="364" spans="6:6" x14ac:dyDescent="0.25">
      <c r="F364" s="201"/>
    </row>
    <row r="365" spans="6:6" x14ac:dyDescent="0.25">
      <c r="F365" s="201"/>
    </row>
    <row r="366" spans="6:6" x14ac:dyDescent="0.25">
      <c r="F366" s="201"/>
    </row>
    <row r="367" spans="6:6" x14ac:dyDescent="0.25">
      <c r="F367" s="201"/>
    </row>
    <row r="368" spans="6:6" x14ac:dyDescent="0.25">
      <c r="F368" s="201"/>
    </row>
    <row r="369" spans="6:6" x14ac:dyDescent="0.25">
      <c r="F369" s="201"/>
    </row>
    <row r="370" spans="6:6" x14ac:dyDescent="0.25">
      <c r="F370" s="201"/>
    </row>
    <row r="371" spans="6:6" x14ac:dyDescent="0.25">
      <c r="F371" s="201"/>
    </row>
    <row r="372" spans="6:6" x14ac:dyDescent="0.25">
      <c r="F372" s="201"/>
    </row>
    <row r="373" spans="6:6" x14ac:dyDescent="0.25">
      <c r="F373" s="201"/>
    </row>
    <row r="374" spans="6:6" x14ac:dyDescent="0.25">
      <c r="F374" s="201"/>
    </row>
    <row r="375" spans="6:6" x14ac:dyDescent="0.25">
      <c r="F375" s="201"/>
    </row>
    <row r="376" spans="6:6" x14ac:dyDescent="0.25">
      <c r="F376" s="201"/>
    </row>
    <row r="377" spans="6:6" x14ac:dyDescent="0.25">
      <c r="F377" s="201"/>
    </row>
    <row r="378" spans="6:6" x14ac:dyDescent="0.25">
      <c r="F378" s="201"/>
    </row>
    <row r="379" spans="6:6" x14ac:dyDescent="0.25">
      <c r="F379" s="201"/>
    </row>
    <row r="380" spans="6:6" x14ac:dyDescent="0.25">
      <c r="F380" s="201"/>
    </row>
    <row r="381" spans="6:6" x14ac:dyDescent="0.25">
      <c r="F381" s="201"/>
    </row>
    <row r="382" spans="6:6" x14ac:dyDescent="0.25">
      <c r="F382" s="201"/>
    </row>
    <row r="383" spans="6:6" x14ac:dyDescent="0.25">
      <c r="F383" s="201"/>
    </row>
    <row r="384" spans="6:6" x14ac:dyDescent="0.25">
      <c r="F384" s="201"/>
    </row>
    <row r="385" spans="6:6" x14ac:dyDescent="0.25">
      <c r="F385" s="201"/>
    </row>
    <row r="386" spans="6:6" x14ac:dyDescent="0.25">
      <c r="F386" s="201"/>
    </row>
    <row r="387" spans="6:6" x14ac:dyDescent="0.25">
      <c r="F387" s="201"/>
    </row>
    <row r="388" spans="6:6" x14ac:dyDescent="0.25">
      <c r="F388" s="201"/>
    </row>
    <row r="389" spans="6:6" x14ac:dyDescent="0.25">
      <c r="F389" s="201"/>
    </row>
    <row r="390" spans="6:6" x14ac:dyDescent="0.25">
      <c r="F390" s="201"/>
    </row>
    <row r="391" spans="6:6" x14ac:dyDescent="0.25">
      <c r="F391" s="201"/>
    </row>
    <row r="392" spans="6:6" x14ac:dyDescent="0.25">
      <c r="F392" s="201"/>
    </row>
    <row r="393" spans="6:6" x14ac:dyDescent="0.25">
      <c r="F393" s="201"/>
    </row>
    <row r="394" spans="6:6" x14ac:dyDescent="0.25">
      <c r="F394" s="201"/>
    </row>
    <row r="395" spans="6:6" x14ac:dyDescent="0.25">
      <c r="F395" s="201"/>
    </row>
    <row r="396" spans="6:6" x14ac:dyDescent="0.25">
      <c r="F396" s="201"/>
    </row>
    <row r="397" spans="6:6" x14ac:dyDescent="0.25">
      <c r="F397" s="201"/>
    </row>
    <row r="398" spans="6:6" x14ac:dyDescent="0.25">
      <c r="F398" s="201"/>
    </row>
    <row r="399" spans="6:6" x14ac:dyDescent="0.25">
      <c r="F399" s="201"/>
    </row>
    <row r="400" spans="6:6" x14ac:dyDescent="0.25">
      <c r="F400" s="201"/>
    </row>
    <row r="401" spans="6:6" x14ac:dyDescent="0.25">
      <c r="F401" s="201"/>
    </row>
    <row r="402" spans="6:6" x14ac:dyDescent="0.25">
      <c r="F402" s="201"/>
    </row>
    <row r="403" spans="6:6" x14ac:dyDescent="0.25">
      <c r="F403" s="201"/>
    </row>
    <row r="404" spans="6:6" x14ac:dyDescent="0.25">
      <c r="F404" s="201"/>
    </row>
    <row r="405" spans="6:6" x14ac:dyDescent="0.25">
      <c r="F405" s="201"/>
    </row>
    <row r="406" spans="6:6" x14ac:dyDescent="0.25">
      <c r="F406" s="201"/>
    </row>
    <row r="407" spans="6:6" x14ac:dyDescent="0.25">
      <c r="F407" s="201"/>
    </row>
    <row r="408" spans="6:6" x14ac:dyDescent="0.25">
      <c r="F408" s="201"/>
    </row>
    <row r="409" spans="6:6" x14ac:dyDescent="0.25">
      <c r="F409" s="201"/>
    </row>
    <row r="410" spans="6:6" x14ac:dyDescent="0.25">
      <c r="F410" s="201"/>
    </row>
    <row r="411" spans="6:6" x14ac:dyDescent="0.25">
      <c r="F411" s="201"/>
    </row>
    <row r="412" spans="6:6" x14ac:dyDescent="0.25">
      <c r="F412" s="201"/>
    </row>
    <row r="413" spans="6:6" x14ac:dyDescent="0.25">
      <c r="F413" s="201"/>
    </row>
    <row r="414" spans="6:6" x14ac:dyDescent="0.25">
      <c r="F414" s="201"/>
    </row>
    <row r="415" spans="6:6" x14ac:dyDescent="0.25">
      <c r="F415" s="201"/>
    </row>
    <row r="416" spans="6:6" x14ac:dyDescent="0.25">
      <c r="F416" s="201"/>
    </row>
    <row r="417" spans="6:6" x14ac:dyDescent="0.25">
      <c r="F417" s="201"/>
    </row>
    <row r="418" spans="6:6" x14ac:dyDescent="0.25">
      <c r="F418" s="201"/>
    </row>
    <row r="419" spans="6:6" x14ac:dyDescent="0.25">
      <c r="F419" s="201"/>
    </row>
    <row r="420" spans="6:6" x14ac:dyDescent="0.25">
      <c r="F420" s="201"/>
    </row>
  </sheetData>
  <mergeCells count="12">
    <mergeCell ref="A194:E194"/>
    <mergeCell ref="A1:F1"/>
    <mergeCell ref="A2:F2"/>
    <mergeCell ref="A3:F3"/>
    <mergeCell ref="A4:F4"/>
    <mergeCell ref="E8:F8"/>
    <mergeCell ref="E9:F9"/>
    <mergeCell ref="C34:E34"/>
    <mergeCell ref="B36:B40"/>
    <mergeCell ref="C135:E135"/>
    <mergeCell ref="C173:E173"/>
    <mergeCell ref="C192:E192"/>
  </mergeCells>
  <conditionalFormatting sqref="E10 E12:E13">
    <cfRule type="cellIs" dxfId="127" priority="1" operator="equal">
      <formula>0</formula>
    </cfRule>
  </conditionalFormatting>
  <conditionalFormatting sqref="E44:E47">
    <cfRule type="cellIs" dxfId="126" priority="2" operator="equal">
      <formula>0</formula>
    </cfRule>
  </conditionalFormatting>
  <conditionalFormatting sqref="E50 E52:E53 E57:E59 E61 E63 E65 E67 E69">
    <cfRule type="cellIs" dxfId="125" priority="3" operator="equal">
      <formula>0</formula>
    </cfRule>
  </conditionalFormatting>
  <conditionalFormatting sqref="E73:E74">
    <cfRule type="cellIs" dxfId="124" priority="4" operator="equal">
      <formula>0</formula>
    </cfRule>
  </conditionalFormatting>
  <conditionalFormatting sqref="E78:E79">
    <cfRule type="cellIs" dxfId="123" priority="5" operator="equal">
      <formula>0</formula>
    </cfRule>
  </conditionalFormatting>
  <conditionalFormatting sqref="E82:E104">
    <cfRule type="cellIs" dxfId="122" priority="6" operator="equal">
      <formula>0</formula>
    </cfRule>
  </conditionalFormatting>
  <conditionalFormatting sqref="E108:E112 E114:E115 E117:E121 E123:E129">
    <cfRule type="cellIs" dxfId="121" priority="7" operator="equal">
      <formula>0</formula>
    </cfRule>
  </conditionalFormatting>
  <conditionalFormatting sqref="E132:E133">
    <cfRule type="cellIs" dxfId="120" priority="8" operator="equal">
      <formula>0</formula>
    </cfRule>
  </conditionalFormatting>
  <conditionalFormatting sqref="E140 E143:E149 E151:E152 E155:E158 E161:E165 E168">
    <cfRule type="cellIs" dxfId="119" priority="9" operator="equal">
      <formula>0</formula>
    </cfRule>
  </conditionalFormatting>
  <conditionalFormatting sqref="E171">
    <cfRule type="cellIs" dxfId="118" priority="10" operator="equal">
      <formula>0</formula>
    </cfRule>
  </conditionalFormatting>
  <conditionalFormatting sqref="E177:E190">
    <cfRule type="cellIs" dxfId="117" priority="1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4" manualBreakCount="4">
    <brk id="47" max="5" man="1"/>
    <brk id="91" max="5" man="1"/>
    <brk id="130" max="5" man="1"/>
    <brk id="169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6B71C-227B-4684-AB00-674C6E529109}">
  <sheetPr>
    <pageSetUpPr fitToPage="1"/>
  </sheetPr>
  <dimension ref="A1:M381"/>
  <sheetViews>
    <sheetView zoomScaleNormal="100" zoomScaleSheetLayoutView="115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2.7109375" style="201" customWidth="1"/>
    <col min="6" max="6" width="17.7109375" style="202" customWidth="1"/>
    <col min="7" max="7" width="3.7109375" style="139" customWidth="1"/>
    <col min="8" max="212" width="11.42578125" style="139"/>
    <col min="213" max="213" width="10.7109375" style="139" customWidth="1"/>
    <col min="214" max="214" width="50.7109375" style="139" customWidth="1"/>
    <col min="215" max="215" width="5.7109375" style="139" customWidth="1"/>
    <col min="216" max="216" width="8.7109375" style="139" customWidth="1"/>
    <col min="217" max="217" width="10.7109375" style="139" customWidth="1"/>
    <col min="218" max="218" width="13.7109375" style="139" customWidth="1"/>
    <col min="219" max="219" width="3.7109375" style="139" customWidth="1"/>
    <col min="220" max="468" width="11.42578125" style="139"/>
    <col min="469" max="469" width="10.7109375" style="139" customWidth="1"/>
    <col min="470" max="470" width="50.7109375" style="139" customWidth="1"/>
    <col min="471" max="471" width="5.7109375" style="139" customWidth="1"/>
    <col min="472" max="472" width="8.7109375" style="139" customWidth="1"/>
    <col min="473" max="473" width="10.7109375" style="139" customWidth="1"/>
    <col min="474" max="474" width="13.7109375" style="139" customWidth="1"/>
    <col min="475" max="475" width="3.7109375" style="139" customWidth="1"/>
    <col min="476" max="724" width="11.42578125" style="139"/>
    <col min="725" max="725" width="10.7109375" style="139" customWidth="1"/>
    <col min="726" max="726" width="50.7109375" style="139" customWidth="1"/>
    <col min="727" max="727" width="5.7109375" style="139" customWidth="1"/>
    <col min="728" max="728" width="8.7109375" style="139" customWidth="1"/>
    <col min="729" max="729" width="10.7109375" style="139" customWidth="1"/>
    <col min="730" max="730" width="13.7109375" style="139" customWidth="1"/>
    <col min="731" max="731" width="3.7109375" style="139" customWidth="1"/>
    <col min="732" max="980" width="11.42578125" style="139"/>
    <col min="981" max="981" width="10.7109375" style="139" customWidth="1"/>
    <col min="982" max="982" width="50.7109375" style="139" customWidth="1"/>
    <col min="983" max="983" width="5.7109375" style="139" customWidth="1"/>
    <col min="984" max="984" width="8.7109375" style="139" customWidth="1"/>
    <col min="985" max="985" width="10.7109375" style="139" customWidth="1"/>
    <col min="986" max="986" width="13.7109375" style="139" customWidth="1"/>
    <col min="987" max="987" width="3.7109375" style="139" customWidth="1"/>
    <col min="988" max="1236" width="11.42578125" style="139"/>
    <col min="1237" max="1237" width="10.7109375" style="139" customWidth="1"/>
    <col min="1238" max="1238" width="50.7109375" style="139" customWidth="1"/>
    <col min="1239" max="1239" width="5.7109375" style="139" customWidth="1"/>
    <col min="1240" max="1240" width="8.7109375" style="139" customWidth="1"/>
    <col min="1241" max="1241" width="10.7109375" style="139" customWidth="1"/>
    <col min="1242" max="1242" width="13.7109375" style="139" customWidth="1"/>
    <col min="1243" max="1243" width="3.7109375" style="139" customWidth="1"/>
    <col min="1244" max="1492" width="11.42578125" style="139"/>
    <col min="1493" max="1493" width="10.7109375" style="139" customWidth="1"/>
    <col min="1494" max="1494" width="50.7109375" style="139" customWidth="1"/>
    <col min="1495" max="1495" width="5.7109375" style="139" customWidth="1"/>
    <col min="1496" max="1496" width="8.7109375" style="139" customWidth="1"/>
    <col min="1497" max="1497" width="10.7109375" style="139" customWidth="1"/>
    <col min="1498" max="1498" width="13.7109375" style="139" customWidth="1"/>
    <col min="1499" max="1499" width="3.7109375" style="139" customWidth="1"/>
    <col min="1500" max="1748" width="11.42578125" style="139"/>
    <col min="1749" max="1749" width="10.7109375" style="139" customWidth="1"/>
    <col min="1750" max="1750" width="50.7109375" style="139" customWidth="1"/>
    <col min="1751" max="1751" width="5.7109375" style="139" customWidth="1"/>
    <col min="1752" max="1752" width="8.7109375" style="139" customWidth="1"/>
    <col min="1753" max="1753" width="10.7109375" style="139" customWidth="1"/>
    <col min="1754" max="1754" width="13.7109375" style="139" customWidth="1"/>
    <col min="1755" max="1755" width="3.7109375" style="139" customWidth="1"/>
    <col min="1756" max="2004" width="11.42578125" style="139"/>
    <col min="2005" max="2005" width="10.7109375" style="139" customWidth="1"/>
    <col min="2006" max="2006" width="50.7109375" style="139" customWidth="1"/>
    <col min="2007" max="2007" width="5.7109375" style="139" customWidth="1"/>
    <col min="2008" max="2008" width="8.7109375" style="139" customWidth="1"/>
    <col min="2009" max="2009" width="10.7109375" style="139" customWidth="1"/>
    <col min="2010" max="2010" width="13.7109375" style="139" customWidth="1"/>
    <col min="2011" max="2011" width="3.7109375" style="139" customWidth="1"/>
    <col min="2012" max="2260" width="11.42578125" style="139"/>
    <col min="2261" max="2261" width="10.7109375" style="139" customWidth="1"/>
    <col min="2262" max="2262" width="50.7109375" style="139" customWidth="1"/>
    <col min="2263" max="2263" width="5.7109375" style="139" customWidth="1"/>
    <col min="2264" max="2264" width="8.7109375" style="139" customWidth="1"/>
    <col min="2265" max="2265" width="10.7109375" style="139" customWidth="1"/>
    <col min="2266" max="2266" width="13.7109375" style="139" customWidth="1"/>
    <col min="2267" max="2267" width="3.7109375" style="139" customWidth="1"/>
    <col min="2268" max="2516" width="11.42578125" style="139"/>
    <col min="2517" max="2517" width="10.7109375" style="139" customWidth="1"/>
    <col min="2518" max="2518" width="50.7109375" style="139" customWidth="1"/>
    <col min="2519" max="2519" width="5.7109375" style="139" customWidth="1"/>
    <col min="2520" max="2520" width="8.7109375" style="139" customWidth="1"/>
    <col min="2521" max="2521" width="10.7109375" style="139" customWidth="1"/>
    <col min="2522" max="2522" width="13.7109375" style="139" customWidth="1"/>
    <col min="2523" max="2523" width="3.7109375" style="139" customWidth="1"/>
    <col min="2524" max="2772" width="11.42578125" style="139"/>
    <col min="2773" max="2773" width="10.7109375" style="139" customWidth="1"/>
    <col min="2774" max="2774" width="50.7109375" style="139" customWidth="1"/>
    <col min="2775" max="2775" width="5.7109375" style="139" customWidth="1"/>
    <col min="2776" max="2776" width="8.7109375" style="139" customWidth="1"/>
    <col min="2777" max="2777" width="10.7109375" style="139" customWidth="1"/>
    <col min="2778" max="2778" width="13.7109375" style="139" customWidth="1"/>
    <col min="2779" max="2779" width="3.7109375" style="139" customWidth="1"/>
    <col min="2780" max="3028" width="11.42578125" style="139"/>
    <col min="3029" max="3029" width="10.7109375" style="139" customWidth="1"/>
    <col min="3030" max="3030" width="50.7109375" style="139" customWidth="1"/>
    <col min="3031" max="3031" width="5.7109375" style="139" customWidth="1"/>
    <col min="3032" max="3032" width="8.7109375" style="139" customWidth="1"/>
    <col min="3033" max="3033" width="10.7109375" style="139" customWidth="1"/>
    <col min="3034" max="3034" width="13.7109375" style="139" customWidth="1"/>
    <col min="3035" max="3035" width="3.7109375" style="139" customWidth="1"/>
    <col min="3036" max="3284" width="11.42578125" style="139"/>
    <col min="3285" max="3285" width="10.7109375" style="139" customWidth="1"/>
    <col min="3286" max="3286" width="50.7109375" style="139" customWidth="1"/>
    <col min="3287" max="3287" width="5.7109375" style="139" customWidth="1"/>
    <col min="3288" max="3288" width="8.7109375" style="139" customWidth="1"/>
    <col min="3289" max="3289" width="10.7109375" style="139" customWidth="1"/>
    <col min="3290" max="3290" width="13.7109375" style="139" customWidth="1"/>
    <col min="3291" max="3291" width="3.7109375" style="139" customWidth="1"/>
    <col min="3292" max="3540" width="11.42578125" style="139"/>
    <col min="3541" max="3541" width="10.7109375" style="139" customWidth="1"/>
    <col min="3542" max="3542" width="50.7109375" style="139" customWidth="1"/>
    <col min="3543" max="3543" width="5.7109375" style="139" customWidth="1"/>
    <col min="3544" max="3544" width="8.7109375" style="139" customWidth="1"/>
    <col min="3545" max="3545" width="10.7109375" style="139" customWidth="1"/>
    <col min="3546" max="3546" width="13.7109375" style="139" customWidth="1"/>
    <col min="3547" max="3547" width="3.7109375" style="139" customWidth="1"/>
    <col min="3548" max="3796" width="11.42578125" style="139"/>
    <col min="3797" max="3797" width="10.7109375" style="139" customWidth="1"/>
    <col min="3798" max="3798" width="50.7109375" style="139" customWidth="1"/>
    <col min="3799" max="3799" width="5.7109375" style="139" customWidth="1"/>
    <col min="3800" max="3800" width="8.7109375" style="139" customWidth="1"/>
    <col min="3801" max="3801" width="10.7109375" style="139" customWidth="1"/>
    <col min="3802" max="3802" width="13.7109375" style="139" customWidth="1"/>
    <col min="3803" max="3803" width="3.7109375" style="139" customWidth="1"/>
    <col min="3804" max="4052" width="11.42578125" style="139"/>
    <col min="4053" max="4053" width="10.7109375" style="139" customWidth="1"/>
    <col min="4054" max="4054" width="50.7109375" style="139" customWidth="1"/>
    <col min="4055" max="4055" width="5.7109375" style="139" customWidth="1"/>
    <col min="4056" max="4056" width="8.7109375" style="139" customWidth="1"/>
    <col min="4057" max="4057" width="10.7109375" style="139" customWidth="1"/>
    <col min="4058" max="4058" width="13.7109375" style="139" customWidth="1"/>
    <col min="4059" max="4059" width="3.7109375" style="139" customWidth="1"/>
    <col min="4060" max="4308" width="11.42578125" style="139"/>
    <col min="4309" max="4309" width="10.7109375" style="139" customWidth="1"/>
    <col min="4310" max="4310" width="50.7109375" style="139" customWidth="1"/>
    <col min="4311" max="4311" width="5.7109375" style="139" customWidth="1"/>
    <col min="4312" max="4312" width="8.7109375" style="139" customWidth="1"/>
    <col min="4313" max="4313" width="10.7109375" style="139" customWidth="1"/>
    <col min="4314" max="4314" width="13.7109375" style="139" customWidth="1"/>
    <col min="4315" max="4315" width="3.7109375" style="139" customWidth="1"/>
    <col min="4316" max="4564" width="11.42578125" style="139"/>
    <col min="4565" max="4565" width="10.7109375" style="139" customWidth="1"/>
    <col min="4566" max="4566" width="50.7109375" style="139" customWidth="1"/>
    <col min="4567" max="4567" width="5.7109375" style="139" customWidth="1"/>
    <col min="4568" max="4568" width="8.7109375" style="139" customWidth="1"/>
    <col min="4569" max="4569" width="10.7109375" style="139" customWidth="1"/>
    <col min="4570" max="4570" width="13.7109375" style="139" customWidth="1"/>
    <col min="4571" max="4571" width="3.7109375" style="139" customWidth="1"/>
    <col min="4572" max="4820" width="11.42578125" style="139"/>
    <col min="4821" max="4821" width="10.7109375" style="139" customWidth="1"/>
    <col min="4822" max="4822" width="50.7109375" style="139" customWidth="1"/>
    <col min="4823" max="4823" width="5.7109375" style="139" customWidth="1"/>
    <col min="4824" max="4824" width="8.7109375" style="139" customWidth="1"/>
    <col min="4825" max="4825" width="10.7109375" style="139" customWidth="1"/>
    <col min="4826" max="4826" width="13.7109375" style="139" customWidth="1"/>
    <col min="4827" max="4827" width="3.7109375" style="139" customWidth="1"/>
    <col min="4828" max="5076" width="11.42578125" style="139"/>
    <col min="5077" max="5077" width="10.7109375" style="139" customWidth="1"/>
    <col min="5078" max="5078" width="50.7109375" style="139" customWidth="1"/>
    <col min="5079" max="5079" width="5.7109375" style="139" customWidth="1"/>
    <col min="5080" max="5080" width="8.7109375" style="139" customWidth="1"/>
    <col min="5081" max="5081" width="10.7109375" style="139" customWidth="1"/>
    <col min="5082" max="5082" width="13.7109375" style="139" customWidth="1"/>
    <col min="5083" max="5083" width="3.7109375" style="139" customWidth="1"/>
    <col min="5084" max="5332" width="11.42578125" style="139"/>
    <col min="5333" max="5333" width="10.7109375" style="139" customWidth="1"/>
    <col min="5334" max="5334" width="50.7109375" style="139" customWidth="1"/>
    <col min="5335" max="5335" width="5.7109375" style="139" customWidth="1"/>
    <col min="5336" max="5336" width="8.7109375" style="139" customWidth="1"/>
    <col min="5337" max="5337" width="10.7109375" style="139" customWidth="1"/>
    <col min="5338" max="5338" width="13.7109375" style="139" customWidth="1"/>
    <col min="5339" max="5339" width="3.7109375" style="139" customWidth="1"/>
    <col min="5340" max="5588" width="11.42578125" style="139"/>
    <col min="5589" max="5589" width="10.7109375" style="139" customWidth="1"/>
    <col min="5590" max="5590" width="50.7109375" style="139" customWidth="1"/>
    <col min="5591" max="5591" width="5.7109375" style="139" customWidth="1"/>
    <col min="5592" max="5592" width="8.7109375" style="139" customWidth="1"/>
    <col min="5593" max="5593" width="10.7109375" style="139" customWidth="1"/>
    <col min="5594" max="5594" width="13.7109375" style="139" customWidth="1"/>
    <col min="5595" max="5595" width="3.7109375" style="139" customWidth="1"/>
    <col min="5596" max="5844" width="11.42578125" style="139"/>
    <col min="5845" max="5845" width="10.7109375" style="139" customWidth="1"/>
    <col min="5846" max="5846" width="50.7109375" style="139" customWidth="1"/>
    <col min="5847" max="5847" width="5.7109375" style="139" customWidth="1"/>
    <col min="5848" max="5848" width="8.7109375" style="139" customWidth="1"/>
    <col min="5849" max="5849" width="10.7109375" style="139" customWidth="1"/>
    <col min="5850" max="5850" width="13.7109375" style="139" customWidth="1"/>
    <col min="5851" max="5851" width="3.7109375" style="139" customWidth="1"/>
    <col min="5852" max="6100" width="11.42578125" style="139"/>
    <col min="6101" max="6101" width="10.7109375" style="139" customWidth="1"/>
    <col min="6102" max="6102" width="50.7109375" style="139" customWidth="1"/>
    <col min="6103" max="6103" width="5.7109375" style="139" customWidth="1"/>
    <col min="6104" max="6104" width="8.7109375" style="139" customWidth="1"/>
    <col min="6105" max="6105" width="10.7109375" style="139" customWidth="1"/>
    <col min="6106" max="6106" width="13.7109375" style="139" customWidth="1"/>
    <col min="6107" max="6107" width="3.7109375" style="139" customWidth="1"/>
    <col min="6108" max="6356" width="11.42578125" style="139"/>
    <col min="6357" max="6357" width="10.7109375" style="139" customWidth="1"/>
    <col min="6358" max="6358" width="50.7109375" style="139" customWidth="1"/>
    <col min="6359" max="6359" width="5.7109375" style="139" customWidth="1"/>
    <col min="6360" max="6360" width="8.7109375" style="139" customWidth="1"/>
    <col min="6361" max="6361" width="10.7109375" style="139" customWidth="1"/>
    <col min="6362" max="6362" width="13.7109375" style="139" customWidth="1"/>
    <col min="6363" max="6363" width="3.7109375" style="139" customWidth="1"/>
    <col min="6364" max="6612" width="11.42578125" style="139"/>
    <col min="6613" max="6613" width="10.7109375" style="139" customWidth="1"/>
    <col min="6614" max="6614" width="50.7109375" style="139" customWidth="1"/>
    <col min="6615" max="6615" width="5.7109375" style="139" customWidth="1"/>
    <col min="6616" max="6616" width="8.7109375" style="139" customWidth="1"/>
    <col min="6617" max="6617" width="10.7109375" style="139" customWidth="1"/>
    <col min="6618" max="6618" width="13.7109375" style="139" customWidth="1"/>
    <col min="6619" max="6619" width="3.7109375" style="139" customWidth="1"/>
    <col min="6620" max="6868" width="11.42578125" style="139"/>
    <col min="6869" max="6869" width="10.7109375" style="139" customWidth="1"/>
    <col min="6870" max="6870" width="50.7109375" style="139" customWidth="1"/>
    <col min="6871" max="6871" width="5.7109375" style="139" customWidth="1"/>
    <col min="6872" max="6872" width="8.7109375" style="139" customWidth="1"/>
    <col min="6873" max="6873" width="10.7109375" style="139" customWidth="1"/>
    <col min="6874" max="6874" width="13.7109375" style="139" customWidth="1"/>
    <col min="6875" max="6875" width="3.7109375" style="139" customWidth="1"/>
    <col min="6876" max="7124" width="11.42578125" style="139"/>
    <col min="7125" max="7125" width="10.7109375" style="139" customWidth="1"/>
    <col min="7126" max="7126" width="50.7109375" style="139" customWidth="1"/>
    <col min="7127" max="7127" width="5.7109375" style="139" customWidth="1"/>
    <col min="7128" max="7128" width="8.7109375" style="139" customWidth="1"/>
    <col min="7129" max="7129" width="10.7109375" style="139" customWidth="1"/>
    <col min="7130" max="7130" width="13.7109375" style="139" customWidth="1"/>
    <col min="7131" max="7131" width="3.7109375" style="139" customWidth="1"/>
    <col min="7132" max="7380" width="11.42578125" style="139"/>
    <col min="7381" max="7381" width="10.7109375" style="139" customWidth="1"/>
    <col min="7382" max="7382" width="50.7109375" style="139" customWidth="1"/>
    <col min="7383" max="7383" width="5.7109375" style="139" customWidth="1"/>
    <col min="7384" max="7384" width="8.7109375" style="139" customWidth="1"/>
    <col min="7385" max="7385" width="10.7109375" style="139" customWidth="1"/>
    <col min="7386" max="7386" width="13.7109375" style="139" customWidth="1"/>
    <col min="7387" max="7387" width="3.7109375" style="139" customWidth="1"/>
    <col min="7388" max="7636" width="11.42578125" style="139"/>
    <col min="7637" max="7637" width="10.7109375" style="139" customWidth="1"/>
    <col min="7638" max="7638" width="50.7109375" style="139" customWidth="1"/>
    <col min="7639" max="7639" width="5.7109375" style="139" customWidth="1"/>
    <col min="7640" max="7640" width="8.7109375" style="139" customWidth="1"/>
    <col min="7641" max="7641" width="10.7109375" style="139" customWidth="1"/>
    <col min="7642" max="7642" width="13.7109375" style="139" customWidth="1"/>
    <col min="7643" max="7643" width="3.7109375" style="139" customWidth="1"/>
    <col min="7644" max="7892" width="11.42578125" style="139"/>
    <col min="7893" max="7893" width="10.7109375" style="139" customWidth="1"/>
    <col min="7894" max="7894" width="50.7109375" style="139" customWidth="1"/>
    <col min="7895" max="7895" width="5.7109375" style="139" customWidth="1"/>
    <col min="7896" max="7896" width="8.7109375" style="139" customWidth="1"/>
    <col min="7897" max="7897" width="10.7109375" style="139" customWidth="1"/>
    <col min="7898" max="7898" width="13.7109375" style="139" customWidth="1"/>
    <col min="7899" max="7899" width="3.7109375" style="139" customWidth="1"/>
    <col min="7900" max="8148" width="11.42578125" style="139"/>
    <col min="8149" max="8149" width="10.7109375" style="139" customWidth="1"/>
    <col min="8150" max="8150" width="50.7109375" style="139" customWidth="1"/>
    <col min="8151" max="8151" width="5.7109375" style="139" customWidth="1"/>
    <col min="8152" max="8152" width="8.7109375" style="139" customWidth="1"/>
    <col min="8153" max="8153" width="10.7109375" style="139" customWidth="1"/>
    <col min="8154" max="8154" width="13.7109375" style="139" customWidth="1"/>
    <col min="8155" max="8155" width="3.7109375" style="139" customWidth="1"/>
    <col min="8156" max="8404" width="11.42578125" style="139"/>
    <col min="8405" max="8405" width="10.7109375" style="139" customWidth="1"/>
    <col min="8406" max="8406" width="50.7109375" style="139" customWidth="1"/>
    <col min="8407" max="8407" width="5.7109375" style="139" customWidth="1"/>
    <col min="8408" max="8408" width="8.7109375" style="139" customWidth="1"/>
    <col min="8409" max="8409" width="10.7109375" style="139" customWidth="1"/>
    <col min="8410" max="8410" width="13.7109375" style="139" customWidth="1"/>
    <col min="8411" max="8411" width="3.7109375" style="139" customWidth="1"/>
    <col min="8412" max="8660" width="11.42578125" style="139"/>
    <col min="8661" max="8661" width="10.7109375" style="139" customWidth="1"/>
    <col min="8662" max="8662" width="50.7109375" style="139" customWidth="1"/>
    <col min="8663" max="8663" width="5.7109375" style="139" customWidth="1"/>
    <col min="8664" max="8664" width="8.7109375" style="139" customWidth="1"/>
    <col min="8665" max="8665" width="10.7109375" style="139" customWidth="1"/>
    <col min="8666" max="8666" width="13.7109375" style="139" customWidth="1"/>
    <col min="8667" max="8667" width="3.7109375" style="139" customWidth="1"/>
    <col min="8668" max="8916" width="11.42578125" style="139"/>
    <col min="8917" max="8917" width="10.7109375" style="139" customWidth="1"/>
    <col min="8918" max="8918" width="50.7109375" style="139" customWidth="1"/>
    <col min="8919" max="8919" width="5.7109375" style="139" customWidth="1"/>
    <col min="8920" max="8920" width="8.7109375" style="139" customWidth="1"/>
    <col min="8921" max="8921" width="10.7109375" style="139" customWidth="1"/>
    <col min="8922" max="8922" width="13.7109375" style="139" customWidth="1"/>
    <col min="8923" max="8923" width="3.7109375" style="139" customWidth="1"/>
    <col min="8924" max="9172" width="11.42578125" style="139"/>
    <col min="9173" max="9173" width="10.7109375" style="139" customWidth="1"/>
    <col min="9174" max="9174" width="50.7109375" style="139" customWidth="1"/>
    <col min="9175" max="9175" width="5.7109375" style="139" customWidth="1"/>
    <col min="9176" max="9176" width="8.7109375" style="139" customWidth="1"/>
    <col min="9177" max="9177" width="10.7109375" style="139" customWidth="1"/>
    <col min="9178" max="9178" width="13.7109375" style="139" customWidth="1"/>
    <col min="9179" max="9179" width="3.7109375" style="139" customWidth="1"/>
    <col min="9180" max="9428" width="11.42578125" style="139"/>
    <col min="9429" max="9429" width="10.7109375" style="139" customWidth="1"/>
    <col min="9430" max="9430" width="50.7109375" style="139" customWidth="1"/>
    <col min="9431" max="9431" width="5.7109375" style="139" customWidth="1"/>
    <col min="9432" max="9432" width="8.7109375" style="139" customWidth="1"/>
    <col min="9433" max="9433" width="10.7109375" style="139" customWidth="1"/>
    <col min="9434" max="9434" width="13.7109375" style="139" customWidth="1"/>
    <col min="9435" max="9435" width="3.7109375" style="139" customWidth="1"/>
    <col min="9436" max="9684" width="11.42578125" style="139"/>
    <col min="9685" max="9685" width="10.7109375" style="139" customWidth="1"/>
    <col min="9686" max="9686" width="50.7109375" style="139" customWidth="1"/>
    <col min="9687" max="9687" width="5.7109375" style="139" customWidth="1"/>
    <col min="9688" max="9688" width="8.7109375" style="139" customWidth="1"/>
    <col min="9689" max="9689" width="10.7109375" style="139" customWidth="1"/>
    <col min="9690" max="9690" width="13.7109375" style="139" customWidth="1"/>
    <col min="9691" max="9691" width="3.7109375" style="139" customWidth="1"/>
    <col min="9692" max="9940" width="11.42578125" style="139"/>
    <col min="9941" max="9941" width="10.7109375" style="139" customWidth="1"/>
    <col min="9942" max="9942" width="50.7109375" style="139" customWidth="1"/>
    <col min="9943" max="9943" width="5.7109375" style="139" customWidth="1"/>
    <col min="9944" max="9944" width="8.7109375" style="139" customWidth="1"/>
    <col min="9945" max="9945" width="10.7109375" style="139" customWidth="1"/>
    <col min="9946" max="9946" width="13.7109375" style="139" customWidth="1"/>
    <col min="9947" max="9947" width="3.7109375" style="139" customWidth="1"/>
    <col min="9948" max="10196" width="11.42578125" style="139"/>
    <col min="10197" max="10197" width="10.7109375" style="139" customWidth="1"/>
    <col min="10198" max="10198" width="50.7109375" style="139" customWidth="1"/>
    <col min="10199" max="10199" width="5.7109375" style="139" customWidth="1"/>
    <col min="10200" max="10200" width="8.7109375" style="139" customWidth="1"/>
    <col min="10201" max="10201" width="10.7109375" style="139" customWidth="1"/>
    <col min="10202" max="10202" width="13.7109375" style="139" customWidth="1"/>
    <col min="10203" max="10203" width="3.7109375" style="139" customWidth="1"/>
    <col min="10204" max="10452" width="11.42578125" style="139"/>
    <col min="10453" max="10453" width="10.7109375" style="139" customWidth="1"/>
    <col min="10454" max="10454" width="50.7109375" style="139" customWidth="1"/>
    <col min="10455" max="10455" width="5.7109375" style="139" customWidth="1"/>
    <col min="10456" max="10456" width="8.7109375" style="139" customWidth="1"/>
    <col min="10457" max="10457" width="10.7109375" style="139" customWidth="1"/>
    <col min="10458" max="10458" width="13.7109375" style="139" customWidth="1"/>
    <col min="10459" max="10459" width="3.7109375" style="139" customWidth="1"/>
    <col min="10460" max="10708" width="11.42578125" style="139"/>
    <col min="10709" max="10709" width="10.7109375" style="139" customWidth="1"/>
    <col min="10710" max="10710" width="50.7109375" style="139" customWidth="1"/>
    <col min="10711" max="10711" width="5.7109375" style="139" customWidth="1"/>
    <col min="10712" max="10712" width="8.7109375" style="139" customWidth="1"/>
    <col min="10713" max="10713" width="10.7109375" style="139" customWidth="1"/>
    <col min="10714" max="10714" width="13.7109375" style="139" customWidth="1"/>
    <col min="10715" max="10715" width="3.7109375" style="139" customWidth="1"/>
    <col min="10716" max="10964" width="11.42578125" style="139"/>
    <col min="10965" max="10965" width="10.7109375" style="139" customWidth="1"/>
    <col min="10966" max="10966" width="50.7109375" style="139" customWidth="1"/>
    <col min="10967" max="10967" width="5.7109375" style="139" customWidth="1"/>
    <col min="10968" max="10968" width="8.7109375" style="139" customWidth="1"/>
    <col min="10969" max="10969" width="10.7109375" style="139" customWidth="1"/>
    <col min="10970" max="10970" width="13.7109375" style="139" customWidth="1"/>
    <col min="10971" max="10971" width="3.7109375" style="139" customWidth="1"/>
    <col min="10972" max="11220" width="11.42578125" style="139"/>
    <col min="11221" max="11221" width="10.7109375" style="139" customWidth="1"/>
    <col min="11222" max="11222" width="50.7109375" style="139" customWidth="1"/>
    <col min="11223" max="11223" width="5.7109375" style="139" customWidth="1"/>
    <col min="11224" max="11224" width="8.7109375" style="139" customWidth="1"/>
    <col min="11225" max="11225" width="10.7109375" style="139" customWidth="1"/>
    <col min="11226" max="11226" width="13.7109375" style="139" customWidth="1"/>
    <col min="11227" max="11227" width="3.7109375" style="139" customWidth="1"/>
    <col min="11228" max="11476" width="11.42578125" style="139"/>
    <col min="11477" max="11477" width="10.7109375" style="139" customWidth="1"/>
    <col min="11478" max="11478" width="50.7109375" style="139" customWidth="1"/>
    <col min="11479" max="11479" width="5.7109375" style="139" customWidth="1"/>
    <col min="11480" max="11480" width="8.7109375" style="139" customWidth="1"/>
    <col min="11481" max="11481" width="10.7109375" style="139" customWidth="1"/>
    <col min="11482" max="11482" width="13.7109375" style="139" customWidth="1"/>
    <col min="11483" max="11483" width="3.7109375" style="139" customWidth="1"/>
    <col min="11484" max="11732" width="11.42578125" style="139"/>
    <col min="11733" max="11733" width="10.7109375" style="139" customWidth="1"/>
    <col min="11734" max="11734" width="50.7109375" style="139" customWidth="1"/>
    <col min="11735" max="11735" width="5.7109375" style="139" customWidth="1"/>
    <col min="11736" max="11736" width="8.7109375" style="139" customWidth="1"/>
    <col min="11737" max="11737" width="10.7109375" style="139" customWidth="1"/>
    <col min="11738" max="11738" width="13.7109375" style="139" customWidth="1"/>
    <col min="11739" max="11739" width="3.7109375" style="139" customWidth="1"/>
    <col min="11740" max="11988" width="11.42578125" style="139"/>
    <col min="11989" max="11989" width="10.7109375" style="139" customWidth="1"/>
    <col min="11990" max="11990" width="50.7109375" style="139" customWidth="1"/>
    <col min="11991" max="11991" width="5.7109375" style="139" customWidth="1"/>
    <col min="11992" max="11992" width="8.7109375" style="139" customWidth="1"/>
    <col min="11993" max="11993" width="10.7109375" style="139" customWidth="1"/>
    <col min="11994" max="11994" width="13.7109375" style="139" customWidth="1"/>
    <col min="11995" max="11995" width="3.7109375" style="139" customWidth="1"/>
    <col min="11996" max="12244" width="11.42578125" style="139"/>
    <col min="12245" max="12245" width="10.7109375" style="139" customWidth="1"/>
    <col min="12246" max="12246" width="50.7109375" style="139" customWidth="1"/>
    <col min="12247" max="12247" width="5.7109375" style="139" customWidth="1"/>
    <col min="12248" max="12248" width="8.7109375" style="139" customWidth="1"/>
    <col min="12249" max="12249" width="10.7109375" style="139" customWidth="1"/>
    <col min="12250" max="12250" width="13.7109375" style="139" customWidth="1"/>
    <col min="12251" max="12251" width="3.7109375" style="139" customWidth="1"/>
    <col min="12252" max="12500" width="11.42578125" style="139"/>
    <col min="12501" max="12501" width="10.7109375" style="139" customWidth="1"/>
    <col min="12502" max="12502" width="50.7109375" style="139" customWidth="1"/>
    <col min="12503" max="12503" width="5.7109375" style="139" customWidth="1"/>
    <col min="12504" max="12504" width="8.7109375" style="139" customWidth="1"/>
    <col min="12505" max="12505" width="10.7109375" style="139" customWidth="1"/>
    <col min="12506" max="12506" width="13.7109375" style="139" customWidth="1"/>
    <col min="12507" max="12507" width="3.7109375" style="139" customWidth="1"/>
    <col min="12508" max="12756" width="11.42578125" style="139"/>
    <col min="12757" max="12757" width="10.7109375" style="139" customWidth="1"/>
    <col min="12758" max="12758" width="50.7109375" style="139" customWidth="1"/>
    <col min="12759" max="12759" width="5.7109375" style="139" customWidth="1"/>
    <col min="12760" max="12760" width="8.7109375" style="139" customWidth="1"/>
    <col min="12761" max="12761" width="10.7109375" style="139" customWidth="1"/>
    <col min="12762" max="12762" width="13.7109375" style="139" customWidth="1"/>
    <col min="12763" max="12763" width="3.7109375" style="139" customWidth="1"/>
    <col min="12764" max="13012" width="11.42578125" style="139"/>
    <col min="13013" max="13013" width="10.7109375" style="139" customWidth="1"/>
    <col min="13014" max="13014" width="50.7109375" style="139" customWidth="1"/>
    <col min="13015" max="13015" width="5.7109375" style="139" customWidth="1"/>
    <col min="13016" max="13016" width="8.7109375" style="139" customWidth="1"/>
    <col min="13017" max="13017" width="10.7109375" style="139" customWidth="1"/>
    <col min="13018" max="13018" width="13.7109375" style="139" customWidth="1"/>
    <col min="13019" max="13019" width="3.7109375" style="139" customWidth="1"/>
    <col min="13020" max="13268" width="11.42578125" style="139"/>
    <col min="13269" max="13269" width="10.7109375" style="139" customWidth="1"/>
    <col min="13270" max="13270" width="50.7109375" style="139" customWidth="1"/>
    <col min="13271" max="13271" width="5.7109375" style="139" customWidth="1"/>
    <col min="13272" max="13272" width="8.7109375" style="139" customWidth="1"/>
    <col min="13273" max="13273" width="10.7109375" style="139" customWidth="1"/>
    <col min="13274" max="13274" width="13.7109375" style="139" customWidth="1"/>
    <col min="13275" max="13275" width="3.7109375" style="139" customWidth="1"/>
    <col min="13276" max="13524" width="11.42578125" style="139"/>
    <col min="13525" max="13525" width="10.7109375" style="139" customWidth="1"/>
    <col min="13526" max="13526" width="50.7109375" style="139" customWidth="1"/>
    <col min="13527" max="13527" width="5.7109375" style="139" customWidth="1"/>
    <col min="13528" max="13528" width="8.7109375" style="139" customWidth="1"/>
    <col min="13529" max="13529" width="10.7109375" style="139" customWidth="1"/>
    <col min="13530" max="13530" width="13.7109375" style="139" customWidth="1"/>
    <col min="13531" max="13531" width="3.7109375" style="139" customWidth="1"/>
    <col min="13532" max="13780" width="11.42578125" style="139"/>
    <col min="13781" max="13781" width="10.7109375" style="139" customWidth="1"/>
    <col min="13782" max="13782" width="50.7109375" style="139" customWidth="1"/>
    <col min="13783" max="13783" width="5.7109375" style="139" customWidth="1"/>
    <col min="13784" max="13784" width="8.7109375" style="139" customWidth="1"/>
    <col min="13785" max="13785" width="10.7109375" style="139" customWidth="1"/>
    <col min="13786" max="13786" width="13.7109375" style="139" customWidth="1"/>
    <col min="13787" max="13787" width="3.7109375" style="139" customWidth="1"/>
    <col min="13788" max="14036" width="11.42578125" style="139"/>
    <col min="14037" max="14037" width="10.7109375" style="139" customWidth="1"/>
    <col min="14038" max="14038" width="50.7109375" style="139" customWidth="1"/>
    <col min="14039" max="14039" width="5.7109375" style="139" customWidth="1"/>
    <col min="14040" max="14040" width="8.7109375" style="139" customWidth="1"/>
    <col min="14041" max="14041" width="10.7109375" style="139" customWidth="1"/>
    <col min="14042" max="14042" width="13.7109375" style="139" customWidth="1"/>
    <col min="14043" max="14043" width="3.7109375" style="139" customWidth="1"/>
    <col min="14044" max="14292" width="11.42578125" style="139"/>
    <col min="14293" max="14293" width="10.7109375" style="139" customWidth="1"/>
    <col min="14294" max="14294" width="50.7109375" style="139" customWidth="1"/>
    <col min="14295" max="14295" width="5.7109375" style="139" customWidth="1"/>
    <col min="14296" max="14296" width="8.7109375" style="139" customWidth="1"/>
    <col min="14297" max="14297" width="10.7109375" style="139" customWidth="1"/>
    <col min="14298" max="14298" width="13.7109375" style="139" customWidth="1"/>
    <col min="14299" max="14299" width="3.7109375" style="139" customWidth="1"/>
    <col min="14300" max="14548" width="11.42578125" style="139"/>
    <col min="14549" max="14549" width="10.7109375" style="139" customWidth="1"/>
    <col min="14550" max="14550" width="50.7109375" style="139" customWidth="1"/>
    <col min="14551" max="14551" width="5.7109375" style="139" customWidth="1"/>
    <col min="14552" max="14552" width="8.7109375" style="139" customWidth="1"/>
    <col min="14553" max="14553" width="10.7109375" style="139" customWidth="1"/>
    <col min="14554" max="14554" width="13.7109375" style="139" customWidth="1"/>
    <col min="14555" max="14555" width="3.7109375" style="139" customWidth="1"/>
    <col min="14556" max="14804" width="11.42578125" style="139"/>
    <col min="14805" max="14805" width="10.7109375" style="139" customWidth="1"/>
    <col min="14806" max="14806" width="50.7109375" style="139" customWidth="1"/>
    <col min="14807" max="14807" width="5.7109375" style="139" customWidth="1"/>
    <col min="14808" max="14808" width="8.7109375" style="139" customWidth="1"/>
    <col min="14809" max="14809" width="10.7109375" style="139" customWidth="1"/>
    <col min="14810" max="14810" width="13.7109375" style="139" customWidth="1"/>
    <col min="14811" max="14811" width="3.7109375" style="139" customWidth="1"/>
    <col min="14812" max="15060" width="11.42578125" style="139"/>
    <col min="15061" max="15061" width="10.7109375" style="139" customWidth="1"/>
    <col min="15062" max="15062" width="50.7109375" style="139" customWidth="1"/>
    <col min="15063" max="15063" width="5.7109375" style="139" customWidth="1"/>
    <col min="15064" max="15064" width="8.7109375" style="139" customWidth="1"/>
    <col min="15065" max="15065" width="10.7109375" style="139" customWidth="1"/>
    <col min="15066" max="15066" width="13.7109375" style="139" customWidth="1"/>
    <col min="15067" max="15067" width="3.7109375" style="139" customWidth="1"/>
    <col min="15068" max="15316" width="11.42578125" style="139"/>
    <col min="15317" max="15317" width="10.7109375" style="139" customWidth="1"/>
    <col min="15318" max="15318" width="50.7109375" style="139" customWidth="1"/>
    <col min="15319" max="15319" width="5.7109375" style="139" customWidth="1"/>
    <col min="15320" max="15320" width="8.7109375" style="139" customWidth="1"/>
    <col min="15321" max="15321" width="10.7109375" style="139" customWidth="1"/>
    <col min="15322" max="15322" width="13.7109375" style="139" customWidth="1"/>
    <col min="15323" max="15323" width="3.7109375" style="139" customWidth="1"/>
    <col min="15324" max="15572" width="11.42578125" style="139"/>
    <col min="15573" max="15573" width="10.7109375" style="139" customWidth="1"/>
    <col min="15574" max="15574" width="50.7109375" style="139" customWidth="1"/>
    <col min="15575" max="15575" width="5.7109375" style="139" customWidth="1"/>
    <col min="15576" max="15576" width="8.7109375" style="139" customWidth="1"/>
    <col min="15577" max="15577" width="10.7109375" style="139" customWidth="1"/>
    <col min="15578" max="15578" width="13.7109375" style="139" customWidth="1"/>
    <col min="15579" max="15579" width="3.7109375" style="139" customWidth="1"/>
    <col min="15580" max="15828" width="11.42578125" style="139"/>
    <col min="15829" max="15829" width="10.7109375" style="139" customWidth="1"/>
    <col min="15830" max="15830" width="50.7109375" style="139" customWidth="1"/>
    <col min="15831" max="15831" width="5.7109375" style="139" customWidth="1"/>
    <col min="15832" max="15832" width="8.7109375" style="139" customWidth="1"/>
    <col min="15833" max="15833" width="10.7109375" style="139" customWidth="1"/>
    <col min="15834" max="15834" width="13.7109375" style="139" customWidth="1"/>
    <col min="15835" max="15835" width="3.7109375" style="139" customWidth="1"/>
    <col min="15836" max="16084" width="11.42578125" style="139"/>
    <col min="16085" max="16085" width="10.7109375" style="139" customWidth="1"/>
    <col min="16086" max="16086" width="50.7109375" style="139" customWidth="1"/>
    <col min="16087" max="16087" width="5.7109375" style="139" customWidth="1"/>
    <col min="16088" max="16088" width="8.7109375" style="139" customWidth="1"/>
    <col min="16089" max="16089" width="10.7109375" style="139" customWidth="1"/>
    <col min="16090" max="16090" width="13.7109375" style="139" customWidth="1"/>
    <col min="16091" max="16091" width="3.7109375" style="139" customWidth="1"/>
    <col min="16092" max="16384" width="11.42578125" style="139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134" customFormat="1" ht="30.75" customHeight="1" thickTop="1" thickBot="1" x14ac:dyDescent="0.3">
      <c r="A3" s="404" t="s">
        <v>207</v>
      </c>
      <c r="B3" s="405"/>
      <c r="C3" s="405"/>
      <c r="D3" s="405"/>
      <c r="E3" s="405"/>
      <c r="F3" s="406"/>
    </row>
    <row r="4" spans="1:13" s="4" customFormat="1" ht="33.950000000000003" customHeight="1" thickTop="1" thickBot="1" x14ac:dyDescent="0.3">
      <c r="A4" s="390" t="s">
        <v>2</v>
      </c>
      <c r="B4" s="391"/>
      <c r="C4" s="391"/>
      <c r="D4" s="391"/>
      <c r="E4" s="391"/>
      <c r="F4" s="392"/>
      <c r="G4" s="5"/>
      <c r="H4" s="5"/>
      <c r="I4" s="5"/>
      <c r="J4" s="5"/>
    </row>
    <row r="5" spans="1:13" s="11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35"/>
      <c r="B6" s="136"/>
      <c r="C6" s="23"/>
      <c r="D6" s="24"/>
      <c r="E6" s="137"/>
      <c r="F6" s="138"/>
    </row>
    <row r="7" spans="1:13" ht="15" customHeight="1" x14ac:dyDescent="0.25">
      <c r="A7" s="19">
        <v>5.0999999999999996</v>
      </c>
      <c r="B7" s="20" t="s">
        <v>208</v>
      </c>
      <c r="C7" s="23"/>
      <c r="D7" s="24"/>
      <c r="E7" s="137"/>
      <c r="F7" s="138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s="140" customFormat="1" ht="24" x14ac:dyDescent="0.25">
      <c r="A10" s="21">
        <v>5.1030000000000006</v>
      </c>
      <c r="B10" s="22" t="s">
        <v>24</v>
      </c>
      <c r="C10" s="23" t="s">
        <v>25</v>
      </c>
      <c r="D10" s="24">
        <v>1</v>
      </c>
      <c r="E10" s="27"/>
      <c r="F10" s="17"/>
    </row>
    <row r="11" spans="1:13" s="140" customFormat="1" ht="12.75" x14ac:dyDescent="0.25">
      <c r="A11" s="21">
        <v>5.104000000000001</v>
      </c>
      <c r="B11" s="22" t="s">
        <v>26</v>
      </c>
      <c r="C11" s="23"/>
      <c r="D11" s="24"/>
      <c r="E11" s="137"/>
      <c r="F11" s="17"/>
    </row>
    <row r="12" spans="1:13" s="140" customFormat="1" ht="24" x14ac:dyDescent="0.25">
      <c r="A12" s="21"/>
      <c r="B12" s="141" t="s">
        <v>27</v>
      </c>
      <c r="C12" s="23" t="s">
        <v>25</v>
      </c>
      <c r="D12" s="24">
        <v>1</v>
      </c>
      <c r="E12" s="27"/>
      <c r="F12" s="17"/>
    </row>
    <row r="13" spans="1:13" s="140" customFormat="1" ht="12.75" x14ac:dyDescent="0.25">
      <c r="A13" s="21"/>
      <c r="B13" s="141" t="s">
        <v>28</v>
      </c>
      <c r="C13" s="23" t="s">
        <v>25</v>
      </c>
      <c r="D13" s="24">
        <v>1</v>
      </c>
      <c r="E13" s="27"/>
      <c r="F13" s="17"/>
    </row>
    <row r="14" spans="1:13" ht="15" customHeight="1" x14ac:dyDescent="0.25">
      <c r="A14" s="87"/>
      <c r="B14" s="141"/>
      <c r="C14" s="23"/>
      <c r="D14" s="24"/>
      <c r="E14" s="137"/>
      <c r="F14" s="138"/>
    </row>
    <row r="15" spans="1:13" ht="15" customHeight="1" x14ac:dyDescent="0.25">
      <c r="A15" s="87"/>
      <c r="B15" s="34" t="s">
        <v>29</v>
      </c>
      <c r="C15" s="23"/>
      <c r="D15" s="24"/>
      <c r="E15" s="137"/>
      <c r="F15" s="138"/>
    </row>
    <row r="16" spans="1:13" ht="15" customHeight="1" x14ac:dyDescent="0.25">
      <c r="A16" s="87"/>
      <c r="B16" s="34" t="s">
        <v>30</v>
      </c>
      <c r="C16" s="23"/>
      <c r="D16" s="24"/>
      <c r="E16" s="137"/>
      <c r="F16" s="138"/>
    </row>
    <row r="17" spans="1:6" ht="15" customHeight="1" x14ac:dyDescent="0.25">
      <c r="A17" s="87"/>
      <c r="B17" s="34" t="s">
        <v>31</v>
      </c>
      <c r="C17" s="23"/>
      <c r="D17" s="24"/>
      <c r="E17" s="137"/>
      <c r="F17" s="138"/>
    </row>
    <row r="18" spans="1:6" ht="15" customHeight="1" x14ac:dyDescent="0.25">
      <c r="A18" s="87"/>
      <c r="B18" s="34" t="s">
        <v>32</v>
      </c>
      <c r="C18" s="23"/>
      <c r="D18" s="24"/>
      <c r="E18" s="137"/>
      <c r="F18" s="138"/>
    </row>
    <row r="19" spans="1:6" ht="15" customHeight="1" x14ac:dyDescent="0.25">
      <c r="A19" s="87"/>
      <c r="B19" s="34" t="s">
        <v>33</v>
      </c>
      <c r="C19" s="23"/>
      <c r="D19" s="24"/>
      <c r="E19" s="137"/>
      <c r="F19" s="138"/>
    </row>
    <row r="20" spans="1:6" ht="15" customHeight="1" x14ac:dyDescent="0.25">
      <c r="A20" s="87"/>
      <c r="B20" s="34" t="s">
        <v>34</v>
      </c>
      <c r="C20" s="23"/>
      <c r="D20" s="24"/>
      <c r="E20" s="137"/>
      <c r="F20" s="138"/>
    </row>
    <row r="21" spans="1:6" ht="15" customHeight="1" x14ac:dyDescent="0.25">
      <c r="A21" s="87"/>
      <c r="B21" s="34" t="s">
        <v>35</v>
      </c>
      <c r="C21" s="23"/>
      <c r="D21" s="24"/>
      <c r="E21" s="137"/>
      <c r="F21" s="138"/>
    </row>
    <row r="22" spans="1:6" ht="15" customHeight="1" x14ac:dyDescent="0.25">
      <c r="A22" s="87"/>
      <c r="B22" s="34" t="s">
        <v>36</v>
      </c>
      <c r="C22" s="23"/>
      <c r="D22" s="24"/>
      <c r="E22" s="137"/>
      <c r="F22" s="138"/>
    </row>
    <row r="23" spans="1:6" ht="15" customHeight="1" x14ac:dyDescent="0.25">
      <c r="A23" s="87"/>
      <c r="B23" s="34" t="s">
        <v>37</v>
      </c>
      <c r="C23" s="23"/>
      <c r="D23" s="24"/>
      <c r="E23" s="137"/>
      <c r="F23" s="138"/>
    </row>
    <row r="24" spans="1:6" ht="15" customHeight="1" x14ac:dyDescent="0.25">
      <c r="A24" s="87"/>
      <c r="B24" s="34" t="s">
        <v>38</v>
      </c>
      <c r="C24" s="23"/>
      <c r="D24" s="24"/>
      <c r="E24" s="137"/>
      <c r="F24" s="138"/>
    </row>
    <row r="25" spans="1:6" ht="15" customHeight="1" x14ac:dyDescent="0.25">
      <c r="A25" s="87"/>
      <c r="B25" s="34" t="s">
        <v>39</v>
      </c>
      <c r="C25" s="23"/>
      <c r="D25" s="24"/>
      <c r="E25" s="137"/>
      <c r="F25" s="138"/>
    </row>
    <row r="26" spans="1:6" ht="15" customHeight="1" x14ac:dyDescent="0.25">
      <c r="A26" s="87"/>
      <c r="B26" s="34" t="s">
        <v>40</v>
      </c>
      <c r="C26" s="23"/>
      <c r="D26" s="24"/>
      <c r="E26" s="137"/>
      <c r="F26" s="138"/>
    </row>
    <row r="27" spans="1:6" ht="15" customHeight="1" x14ac:dyDescent="0.25">
      <c r="A27" s="87"/>
      <c r="B27" s="34" t="s">
        <v>41</v>
      </c>
      <c r="C27" s="23"/>
      <c r="D27" s="24"/>
      <c r="E27" s="137"/>
      <c r="F27" s="138"/>
    </row>
    <row r="28" spans="1:6" ht="15" customHeight="1" x14ac:dyDescent="0.25">
      <c r="A28" s="87"/>
      <c r="B28" s="34" t="s">
        <v>42</v>
      </c>
      <c r="C28" s="23"/>
      <c r="D28" s="24"/>
      <c r="E28" s="137"/>
      <c r="F28" s="138"/>
    </row>
    <row r="29" spans="1:6" ht="15" customHeight="1" x14ac:dyDescent="0.25">
      <c r="A29" s="87"/>
      <c r="B29" s="34" t="s">
        <v>43</v>
      </c>
      <c r="C29" s="23"/>
      <c r="D29" s="24"/>
      <c r="E29" s="137"/>
      <c r="F29" s="138"/>
    </row>
    <row r="30" spans="1:6" ht="15" customHeight="1" x14ac:dyDescent="0.25">
      <c r="A30" s="87"/>
      <c r="B30" s="34" t="s">
        <v>44</v>
      </c>
      <c r="C30" s="23"/>
      <c r="D30" s="24"/>
      <c r="E30" s="137"/>
      <c r="F30" s="138"/>
    </row>
    <row r="31" spans="1:6" ht="15" customHeight="1" x14ac:dyDescent="0.25">
      <c r="A31" s="87"/>
      <c r="B31" s="34" t="s">
        <v>45</v>
      </c>
      <c r="C31" s="23"/>
      <c r="D31" s="24"/>
      <c r="E31" s="137"/>
      <c r="F31" s="138"/>
    </row>
    <row r="32" spans="1:6" ht="15" customHeight="1" x14ac:dyDescent="0.25">
      <c r="A32" s="87"/>
      <c r="B32" s="34" t="s">
        <v>46</v>
      </c>
      <c r="C32" s="23"/>
      <c r="D32" s="24"/>
      <c r="E32" s="137"/>
      <c r="F32" s="138"/>
    </row>
    <row r="33" spans="1:6" ht="15" customHeight="1" thickBot="1" x14ac:dyDescent="0.3">
      <c r="A33" s="142"/>
      <c r="B33" s="143"/>
      <c r="C33" s="144"/>
      <c r="D33" s="145"/>
      <c r="E33" s="146"/>
      <c r="F33" s="147"/>
    </row>
    <row r="34" spans="1:6" ht="26.1" customHeight="1" thickTop="1" thickBot="1" x14ac:dyDescent="0.3">
      <c r="A34" s="148"/>
      <c r="B34" s="149"/>
      <c r="C34" s="398" t="s">
        <v>19</v>
      </c>
      <c r="D34" s="399"/>
      <c r="E34" s="400"/>
      <c r="F34" s="150"/>
    </row>
    <row r="35" spans="1:6" ht="15" customHeight="1" thickTop="1" thickBot="1" x14ac:dyDescent="0.3">
      <c r="A35" s="135"/>
      <c r="B35" s="136"/>
      <c r="C35" s="151"/>
      <c r="D35" s="152"/>
      <c r="E35" s="153"/>
      <c r="F35" s="154"/>
    </row>
    <row r="36" spans="1:6" s="156" customFormat="1" ht="15.75" thickTop="1" x14ac:dyDescent="0.2">
      <c r="A36" s="155"/>
      <c r="B36" s="378" t="s">
        <v>47</v>
      </c>
      <c r="C36" s="23"/>
      <c r="D36" s="24"/>
      <c r="E36" s="137"/>
      <c r="F36" s="138"/>
    </row>
    <row r="37" spans="1:6" s="156" customFormat="1" ht="15" x14ac:dyDescent="0.2">
      <c r="A37" s="155"/>
      <c r="B37" s="379"/>
      <c r="C37" s="23"/>
      <c r="D37" s="24"/>
      <c r="E37" s="137"/>
      <c r="F37" s="138"/>
    </row>
    <row r="38" spans="1:6" s="156" customFormat="1" ht="15" x14ac:dyDescent="0.2">
      <c r="A38" s="155"/>
      <c r="B38" s="379"/>
      <c r="C38" s="23"/>
      <c r="D38" s="24"/>
      <c r="E38" s="137"/>
      <c r="F38" s="138"/>
    </row>
    <row r="39" spans="1:6" s="156" customFormat="1" ht="15" x14ac:dyDescent="0.2">
      <c r="A39" s="155"/>
      <c r="B39" s="379"/>
      <c r="C39" s="23"/>
      <c r="D39" s="24"/>
      <c r="E39" s="137"/>
      <c r="F39" s="138"/>
    </row>
    <row r="40" spans="1:6" s="156" customFormat="1" ht="15.75" thickBot="1" x14ac:dyDescent="0.25">
      <c r="A40" s="155"/>
      <c r="B40" s="380"/>
      <c r="C40" s="23"/>
      <c r="D40" s="24"/>
      <c r="E40" s="137"/>
      <c r="F40" s="138"/>
    </row>
    <row r="41" spans="1:6" s="156" customFormat="1" ht="15.75" thickTop="1" x14ac:dyDescent="0.2">
      <c r="A41" s="155"/>
      <c r="B41" s="141"/>
      <c r="C41" s="23"/>
      <c r="D41" s="24"/>
      <c r="E41" s="137"/>
      <c r="F41" s="138"/>
    </row>
    <row r="42" spans="1:6" s="140" customFormat="1" ht="24" customHeight="1" x14ac:dyDescent="0.25">
      <c r="A42" s="19">
        <v>5.1999999999999993</v>
      </c>
      <c r="B42" s="20" t="s">
        <v>126</v>
      </c>
      <c r="C42" s="157"/>
      <c r="D42" s="24"/>
      <c r="E42" s="137"/>
      <c r="F42" s="138"/>
    </row>
    <row r="43" spans="1:6" s="140" customFormat="1" ht="12.75" x14ac:dyDescent="0.25">
      <c r="A43" s="87">
        <v>5.2009999999999996</v>
      </c>
      <c r="B43" s="158" t="s">
        <v>49</v>
      </c>
      <c r="C43" s="23"/>
      <c r="D43" s="24"/>
      <c r="E43" s="137"/>
      <c r="F43" s="138"/>
    </row>
    <row r="44" spans="1:6" s="140" customFormat="1" ht="12.75" x14ac:dyDescent="0.25">
      <c r="A44" s="88">
        <v>5.2010999999999994</v>
      </c>
      <c r="B44" s="22" t="s">
        <v>50</v>
      </c>
      <c r="C44" s="23" t="s">
        <v>25</v>
      </c>
      <c r="D44" s="24">
        <v>1</v>
      </c>
      <c r="E44" s="27"/>
      <c r="F44" s="17"/>
    </row>
    <row r="45" spans="1:6" s="140" customFormat="1" ht="12.75" x14ac:dyDescent="0.25">
      <c r="A45" s="88">
        <v>5.2011999999999992</v>
      </c>
      <c r="B45" s="22" t="s">
        <v>51</v>
      </c>
      <c r="C45" s="23" t="s">
        <v>25</v>
      </c>
      <c r="D45" s="24">
        <v>1</v>
      </c>
      <c r="E45" s="27"/>
      <c r="F45" s="17"/>
    </row>
    <row r="46" spans="1:6" s="140" customFormat="1" ht="12.75" x14ac:dyDescent="0.25">
      <c r="A46" s="88">
        <v>5.2012999999999989</v>
      </c>
      <c r="B46" s="22" t="s">
        <v>60</v>
      </c>
      <c r="C46" s="23" t="s">
        <v>25</v>
      </c>
      <c r="D46" s="24">
        <v>1</v>
      </c>
      <c r="E46" s="27"/>
      <c r="F46" s="17"/>
    </row>
    <row r="47" spans="1:6" s="140" customFormat="1" ht="13.5" thickBot="1" x14ac:dyDescent="0.3">
      <c r="A47" s="159">
        <v>5.2013999999999987</v>
      </c>
      <c r="B47" s="160" t="s">
        <v>61</v>
      </c>
      <c r="C47" s="144" t="s">
        <v>25</v>
      </c>
      <c r="D47" s="145">
        <v>1</v>
      </c>
      <c r="E47" s="91"/>
      <c r="F47" s="44"/>
    </row>
    <row r="48" spans="1:6" s="140" customFormat="1" ht="13.5" thickTop="1" x14ac:dyDescent="0.25">
      <c r="A48" s="161"/>
      <c r="B48" s="162"/>
      <c r="C48" s="157"/>
      <c r="D48" s="163"/>
      <c r="E48" s="164"/>
      <c r="F48" s="93"/>
    </row>
    <row r="49" spans="1:8" s="156" customFormat="1" ht="15" customHeight="1" x14ac:dyDescent="0.25">
      <c r="A49" s="87">
        <v>5.202</v>
      </c>
      <c r="B49" s="158" t="s">
        <v>62</v>
      </c>
      <c r="C49" s="23"/>
      <c r="D49" s="24"/>
      <c r="E49" s="137"/>
      <c r="F49" s="17"/>
    </row>
    <row r="50" spans="1:8" s="156" customFormat="1" ht="15" x14ac:dyDescent="0.25">
      <c r="A50" s="88">
        <v>5.2021999999999995</v>
      </c>
      <c r="B50" s="22" t="s">
        <v>63</v>
      </c>
      <c r="C50" s="23"/>
      <c r="D50" s="24"/>
      <c r="E50" s="137"/>
      <c r="F50" s="17"/>
    </row>
    <row r="51" spans="1:8" s="156" customFormat="1" ht="15" x14ac:dyDescent="0.2">
      <c r="A51" s="155"/>
      <c r="B51" s="141" t="s">
        <v>209</v>
      </c>
      <c r="C51" s="23" t="s">
        <v>25</v>
      </c>
      <c r="D51" s="24">
        <v>1</v>
      </c>
      <c r="E51" s="27"/>
      <c r="F51" s="17"/>
    </row>
    <row r="52" spans="1:8" s="156" customFormat="1" ht="15" x14ac:dyDescent="0.2">
      <c r="A52" s="155"/>
      <c r="B52" s="141" t="s">
        <v>210</v>
      </c>
      <c r="C52" s="23" t="s">
        <v>25</v>
      </c>
      <c r="D52" s="24">
        <v>1</v>
      </c>
      <c r="E52" s="27"/>
      <c r="F52" s="17"/>
    </row>
    <row r="53" spans="1:8" s="156" customFormat="1" ht="15" x14ac:dyDescent="0.2">
      <c r="A53" s="155"/>
      <c r="B53" s="141" t="s">
        <v>211</v>
      </c>
      <c r="C53" s="23" t="s">
        <v>25</v>
      </c>
      <c r="D53" s="24">
        <v>1</v>
      </c>
      <c r="E53" s="27"/>
      <c r="F53" s="17"/>
    </row>
    <row r="54" spans="1:8" s="156" customFormat="1" ht="15" x14ac:dyDescent="0.2">
      <c r="A54" s="155"/>
      <c r="B54" s="141"/>
      <c r="C54" s="23"/>
      <c r="D54" s="24"/>
      <c r="E54" s="24"/>
      <c r="F54" s="17"/>
    </row>
    <row r="55" spans="1:8" s="165" customFormat="1" ht="12.75" x14ac:dyDescent="0.25">
      <c r="A55" s="87">
        <v>5.2030000000000003</v>
      </c>
      <c r="B55" s="158" t="s">
        <v>65</v>
      </c>
      <c r="C55" s="23"/>
      <c r="D55" s="24"/>
      <c r="E55" s="24"/>
      <c r="F55" s="17"/>
    </row>
    <row r="56" spans="1:8" s="165" customFormat="1" ht="12.75" x14ac:dyDescent="0.25">
      <c r="A56" s="88">
        <v>5.2031000000000001</v>
      </c>
      <c r="B56" s="22" t="s">
        <v>66</v>
      </c>
      <c r="C56" s="23"/>
      <c r="D56" s="24"/>
      <c r="E56" s="24"/>
      <c r="F56" s="17"/>
    </row>
    <row r="57" spans="1:8" s="165" customFormat="1" ht="12.75" x14ac:dyDescent="0.2">
      <c r="A57" s="155"/>
      <c r="B57" s="141" t="s">
        <v>131</v>
      </c>
      <c r="C57" s="23" t="s">
        <v>68</v>
      </c>
      <c r="D57" s="24">
        <v>20</v>
      </c>
      <c r="E57" s="27"/>
      <c r="F57" s="17"/>
    </row>
    <row r="58" spans="1:8" s="165" customFormat="1" ht="12.75" x14ac:dyDescent="0.2">
      <c r="A58" s="155"/>
      <c r="B58" s="141" t="s">
        <v>67</v>
      </c>
      <c r="C58" s="23" t="s">
        <v>68</v>
      </c>
      <c r="D58" s="24">
        <v>20</v>
      </c>
      <c r="E58" s="27"/>
      <c r="F58" s="17"/>
    </row>
    <row r="59" spans="1:8" s="156" customFormat="1" ht="15" x14ac:dyDescent="0.25">
      <c r="A59" s="88">
        <v>5.2032999999999996</v>
      </c>
      <c r="B59" s="22" t="s">
        <v>71</v>
      </c>
      <c r="C59" s="23" t="s">
        <v>25</v>
      </c>
      <c r="D59" s="24">
        <v>1</v>
      </c>
      <c r="E59" s="27"/>
      <c r="F59" s="17"/>
      <c r="H59" s="166"/>
    </row>
    <row r="60" spans="1:8" s="156" customFormat="1" ht="15" x14ac:dyDescent="0.25">
      <c r="A60" s="88">
        <v>5.2033999999999994</v>
      </c>
      <c r="B60" s="22" t="s">
        <v>72</v>
      </c>
      <c r="C60" s="23" t="s">
        <v>25</v>
      </c>
      <c r="D60" s="24">
        <v>1</v>
      </c>
      <c r="E60" s="27"/>
      <c r="F60" s="17"/>
      <c r="H60" s="166"/>
    </row>
    <row r="61" spans="1:8" s="156" customFormat="1" ht="15" x14ac:dyDescent="0.25">
      <c r="A61" s="88">
        <v>5.2034999999999991</v>
      </c>
      <c r="B61" s="22" t="s">
        <v>73</v>
      </c>
      <c r="C61" s="23" t="s">
        <v>25</v>
      </c>
      <c r="D61" s="24">
        <v>1</v>
      </c>
      <c r="E61" s="27"/>
      <c r="F61" s="17"/>
      <c r="H61" s="166"/>
    </row>
    <row r="62" spans="1:8" s="156" customFormat="1" ht="15" x14ac:dyDescent="0.25">
      <c r="A62" s="88">
        <v>5.2035999999999989</v>
      </c>
      <c r="B62" s="22" t="s">
        <v>132</v>
      </c>
      <c r="C62" s="23" t="s">
        <v>68</v>
      </c>
      <c r="D62" s="24">
        <v>20</v>
      </c>
      <c r="E62" s="27"/>
      <c r="F62" s="17"/>
      <c r="H62" s="166"/>
    </row>
    <row r="63" spans="1:8" s="156" customFormat="1" ht="15" x14ac:dyDescent="0.2">
      <c r="A63" s="168"/>
      <c r="B63" s="141"/>
      <c r="C63" s="23"/>
      <c r="D63" s="24"/>
      <c r="E63" s="24"/>
      <c r="F63" s="17"/>
      <c r="H63" s="167"/>
    </row>
    <row r="64" spans="1:8" s="156" customFormat="1" ht="15" x14ac:dyDescent="0.25">
      <c r="A64" s="87">
        <v>5.2040000000000006</v>
      </c>
      <c r="B64" s="158" t="s">
        <v>133</v>
      </c>
      <c r="C64" s="23"/>
      <c r="D64" s="24"/>
      <c r="E64" s="24"/>
      <c r="F64" s="17"/>
      <c r="H64" s="166"/>
    </row>
    <row r="65" spans="1:8" s="156" customFormat="1" ht="15" x14ac:dyDescent="0.25">
      <c r="A65" s="88">
        <v>5.2041000000000004</v>
      </c>
      <c r="B65" s="22" t="s">
        <v>134</v>
      </c>
      <c r="C65" s="23"/>
      <c r="D65" s="24"/>
      <c r="E65" s="24"/>
      <c r="F65" s="17"/>
      <c r="H65" s="166"/>
    </row>
    <row r="66" spans="1:8" s="140" customFormat="1" ht="24" x14ac:dyDescent="0.25">
      <c r="A66" s="21"/>
      <c r="B66" s="141" t="s">
        <v>212</v>
      </c>
      <c r="C66" s="23" t="s">
        <v>25</v>
      </c>
      <c r="D66" s="24">
        <v>1</v>
      </c>
      <c r="E66" s="27"/>
      <c r="F66" s="17"/>
    </row>
    <row r="67" spans="1:8" s="140" customFormat="1" ht="12.75" x14ac:dyDescent="0.25">
      <c r="A67" s="88">
        <v>5.2042000000000002</v>
      </c>
      <c r="B67" s="22" t="s">
        <v>213</v>
      </c>
      <c r="C67" s="23"/>
      <c r="D67" s="24"/>
      <c r="E67" s="24"/>
      <c r="F67" s="17"/>
    </row>
    <row r="68" spans="1:8" s="140" customFormat="1" ht="12.75" x14ac:dyDescent="0.25">
      <c r="A68" s="21"/>
      <c r="B68" s="141" t="s">
        <v>214</v>
      </c>
      <c r="C68" s="23" t="s">
        <v>25</v>
      </c>
      <c r="D68" s="24">
        <v>1</v>
      </c>
      <c r="E68" s="27"/>
      <c r="F68" s="17"/>
    </row>
    <row r="69" spans="1:8" s="140" customFormat="1" ht="12.75" x14ac:dyDescent="0.25">
      <c r="A69" s="169"/>
      <c r="B69" s="141" t="s">
        <v>215</v>
      </c>
      <c r="C69" s="23" t="s">
        <v>25</v>
      </c>
      <c r="D69" s="24">
        <v>1</v>
      </c>
      <c r="E69" s="27"/>
      <c r="F69" s="17"/>
    </row>
    <row r="70" spans="1:8" s="140" customFormat="1" ht="12.75" x14ac:dyDescent="0.25">
      <c r="A70" s="21"/>
      <c r="B70" s="22"/>
      <c r="C70" s="23"/>
      <c r="D70" s="24"/>
      <c r="E70" s="24"/>
      <c r="F70" s="17"/>
    </row>
    <row r="71" spans="1:8" s="156" customFormat="1" ht="15" x14ac:dyDescent="0.25">
      <c r="A71" s="87">
        <v>5.205000000000001</v>
      </c>
      <c r="B71" s="158" t="s">
        <v>74</v>
      </c>
      <c r="C71" s="23"/>
      <c r="D71" s="24"/>
      <c r="E71" s="24"/>
      <c r="F71" s="17"/>
      <c r="H71" s="166"/>
    </row>
    <row r="72" spans="1:8" s="156" customFormat="1" ht="15" x14ac:dyDescent="0.25">
      <c r="A72" s="88">
        <v>5.2051000000000007</v>
      </c>
      <c r="B72" s="22" t="s">
        <v>75</v>
      </c>
      <c r="C72" s="23"/>
      <c r="D72" s="24"/>
      <c r="E72" s="24"/>
      <c r="F72" s="17"/>
      <c r="H72" s="167"/>
    </row>
    <row r="73" spans="1:8" s="156" customFormat="1" ht="15" x14ac:dyDescent="0.25">
      <c r="A73" s="170"/>
      <c r="B73" s="141" t="s">
        <v>76</v>
      </c>
      <c r="C73" s="23" t="s">
        <v>3</v>
      </c>
      <c r="D73" s="24">
        <f>SUM(D98:D100)</f>
        <v>127</v>
      </c>
      <c r="E73" s="27"/>
      <c r="F73" s="17"/>
      <c r="H73" s="166"/>
    </row>
    <row r="74" spans="1:8" s="156" customFormat="1" ht="15" x14ac:dyDescent="0.25">
      <c r="A74" s="170"/>
      <c r="B74" s="141" t="s">
        <v>77</v>
      </c>
      <c r="C74" s="23" t="s">
        <v>3</v>
      </c>
      <c r="D74" s="24">
        <f>(D85+D88*2+D89+D90*3+D91*4)/8</f>
        <v>10.125</v>
      </c>
      <c r="E74" s="27"/>
      <c r="F74" s="17"/>
      <c r="H74" s="166"/>
    </row>
    <row r="75" spans="1:8" s="156" customFormat="1" ht="15" x14ac:dyDescent="0.25">
      <c r="A75" s="88">
        <v>5.2052000000000005</v>
      </c>
      <c r="B75" s="22" t="s">
        <v>78</v>
      </c>
      <c r="C75" s="23"/>
      <c r="D75" s="24"/>
      <c r="E75" s="24"/>
      <c r="F75" s="17"/>
      <c r="H75" s="166"/>
    </row>
    <row r="76" spans="1:8" s="156" customFormat="1" ht="24" x14ac:dyDescent="0.25">
      <c r="A76" s="170"/>
      <c r="B76" s="141" t="s">
        <v>79</v>
      </c>
      <c r="C76" s="23" t="s">
        <v>3</v>
      </c>
      <c r="D76" s="24">
        <v>5</v>
      </c>
      <c r="E76" s="27"/>
      <c r="F76" s="17"/>
      <c r="H76" s="166"/>
    </row>
    <row r="77" spans="1:8" s="165" customFormat="1" ht="12.75" x14ac:dyDescent="0.25">
      <c r="A77" s="171"/>
      <c r="B77" s="141" t="s">
        <v>216</v>
      </c>
      <c r="C77" s="23" t="s">
        <v>3</v>
      </c>
      <c r="D77" s="24">
        <v>1</v>
      </c>
      <c r="E77" s="27"/>
      <c r="F77" s="17"/>
    </row>
    <row r="78" spans="1:8" s="156" customFormat="1" ht="15" customHeight="1" x14ac:dyDescent="0.25">
      <c r="A78" s="171"/>
      <c r="B78" s="141" t="s">
        <v>217</v>
      </c>
      <c r="C78" s="23" t="s">
        <v>3</v>
      </c>
      <c r="D78" s="24">
        <v>1</v>
      </c>
      <c r="E78" s="27"/>
      <c r="F78" s="17"/>
    </row>
    <row r="79" spans="1:8" s="156" customFormat="1" ht="15" customHeight="1" x14ac:dyDescent="0.25">
      <c r="A79" s="171"/>
      <c r="B79" s="141" t="s">
        <v>218</v>
      </c>
      <c r="C79" s="23" t="s">
        <v>3</v>
      </c>
      <c r="D79" s="24">
        <v>1</v>
      </c>
      <c r="E79" s="27"/>
      <c r="F79" s="17"/>
    </row>
    <row r="80" spans="1:8" s="165" customFormat="1" ht="12.75" x14ac:dyDescent="0.25">
      <c r="A80" s="171"/>
      <c r="B80" s="141" t="s">
        <v>219</v>
      </c>
      <c r="C80" s="23" t="s">
        <v>3</v>
      </c>
      <c r="D80" s="24">
        <v>1</v>
      </c>
      <c r="E80" s="27"/>
      <c r="F80" s="17"/>
    </row>
    <row r="81" spans="1:8" s="165" customFormat="1" ht="12.75" x14ac:dyDescent="0.25">
      <c r="A81" s="171"/>
      <c r="B81" s="141"/>
      <c r="C81" s="23"/>
      <c r="D81" s="24"/>
      <c r="E81" s="24"/>
      <c r="F81" s="17"/>
    </row>
    <row r="82" spans="1:8" s="165" customFormat="1" ht="12.75" x14ac:dyDescent="0.25">
      <c r="A82" s="87">
        <v>5.2060000000000013</v>
      </c>
      <c r="B82" s="158" t="s">
        <v>86</v>
      </c>
      <c r="C82" s="23"/>
      <c r="D82" s="24"/>
      <c r="E82" s="24"/>
      <c r="F82" s="17"/>
    </row>
    <row r="83" spans="1:8" s="165" customFormat="1" ht="12.75" x14ac:dyDescent="0.25">
      <c r="A83" s="88">
        <v>5.2061000000000011</v>
      </c>
      <c r="B83" s="22" t="s">
        <v>87</v>
      </c>
      <c r="C83" s="23"/>
      <c r="D83" s="24"/>
      <c r="E83" s="24"/>
      <c r="F83" s="17"/>
    </row>
    <row r="84" spans="1:8" s="165" customFormat="1" ht="12.75" x14ac:dyDescent="0.25">
      <c r="A84" s="169"/>
      <c r="B84" s="141" t="s">
        <v>88</v>
      </c>
      <c r="C84" s="23" t="s">
        <v>3</v>
      </c>
      <c r="D84" s="24">
        <v>10</v>
      </c>
      <c r="E84" s="27"/>
      <c r="F84" s="17"/>
    </row>
    <row r="85" spans="1:8" s="156" customFormat="1" ht="15" x14ac:dyDescent="0.25">
      <c r="A85" s="169"/>
      <c r="B85" s="141" t="s">
        <v>89</v>
      </c>
      <c r="C85" s="23" t="s">
        <v>3</v>
      </c>
      <c r="D85" s="24">
        <v>19</v>
      </c>
      <c r="E85" s="27"/>
      <c r="F85" s="17"/>
      <c r="H85" s="166"/>
    </row>
    <row r="86" spans="1:8" s="156" customFormat="1" ht="15" x14ac:dyDescent="0.25">
      <c r="A86" s="169"/>
      <c r="B86" s="141" t="s">
        <v>143</v>
      </c>
      <c r="C86" s="23" t="s">
        <v>3</v>
      </c>
      <c r="D86" s="24">
        <v>4</v>
      </c>
      <c r="E86" s="27"/>
      <c r="F86" s="17"/>
      <c r="H86" s="166"/>
    </row>
    <row r="87" spans="1:8" s="156" customFormat="1" ht="15" x14ac:dyDescent="0.25">
      <c r="A87" s="88">
        <v>5.2062000000000008</v>
      </c>
      <c r="B87" s="22" t="s">
        <v>92</v>
      </c>
      <c r="C87" s="23"/>
      <c r="D87" s="24"/>
      <c r="E87" s="24"/>
      <c r="F87" s="17"/>
      <c r="H87" s="166"/>
    </row>
    <row r="88" spans="1:8" s="156" customFormat="1" ht="15" x14ac:dyDescent="0.25">
      <c r="A88" s="87"/>
      <c r="B88" s="141" t="s">
        <v>144</v>
      </c>
      <c r="C88" s="23" t="s">
        <v>3</v>
      </c>
      <c r="D88" s="24">
        <v>14</v>
      </c>
      <c r="E88" s="27"/>
      <c r="F88" s="17"/>
      <c r="H88" s="166"/>
    </row>
    <row r="89" spans="1:8" s="156" customFormat="1" ht="15" x14ac:dyDescent="0.25">
      <c r="A89" s="21"/>
      <c r="B89" s="141" t="s">
        <v>220</v>
      </c>
      <c r="C89" s="23" t="s">
        <v>3</v>
      </c>
      <c r="D89" s="24">
        <v>1</v>
      </c>
      <c r="E89" s="27"/>
      <c r="F89" s="17"/>
      <c r="H89" s="167"/>
    </row>
    <row r="90" spans="1:8" s="156" customFormat="1" ht="15" x14ac:dyDescent="0.25">
      <c r="A90" s="21"/>
      <c r="B90" s="141" t="s">
        <v>93</v>
      </c>
      <c r="C90" s="23" t="s">
        <v>3</v>
      </c>
      <c r="D90" s="24">
        <v>3</v>
      </c>
      <c r="E90" s="27"/>
      <c r="F90" s="17"/>
      <c r="H90" s="166"/>
    </row>
    <row r="91" spans="1:8" s="156" customFormat="1" ht="15.75" thickBot="1" x14ac:dyDescent="0.3">
      <c r="A91" s="207"/>
      <c r="B91" s="173" t="s">
        <v>145</v>
      </c>
      <c r="C91" s="144" t="s">
        <v>3</v>
      </c>
      <c r="D91" s="145">
        <v>6</v>
      </c>
      <c r="E91" s="91"/>
      <c r="F91" s="44"/>
      <c r="H91" s="166"/>
    </row>
    <row r="92" spans="1:8" s="156" customFormat="1" ht="15.75" thickTop="1" x14ac:dyDescent="0.25">
      <c r="A92" s="161">
        <v>5.2063000000000006</v>
      </c>
      <c r="B92" s="162" t="s">
        <v>94</v>
      </c>
      <c r="C92" s="157"/>
      <c r="D92" s="163"/>
      <c r="E92" s="164"/>
      <c r="F92" s="93"/>
      <c r="H92" s="166"/>
    </row>
    <row r="93" spans="1:8" s="156" customFormat="1" ht="15" x14ac:dyDescent="0.25">
      <c r="A93" s="170"/>
      <c r="B93" s="141" t="s">
        <v>95</v>
      </c>
      <c r="C93" s="23" t="s">
        <v>3</v>
      </c>
      <c r="D93" s="24">
        <v>15</v>
      </c>
      <c r="E93" s="27"/>
      <c r="F93" s="17"/>
      <c r="H93" s="166"/>
    </row>
    <row r="94" spans="1:8" s="156" customFormat="1" ht="15" x14ac:dyDescent="0.25">
      <c r="A94" s="170"/>
      <c r="B94" s="141" t="s">
        <v>221</v>
      </c>
      <c r="C94" s="23" t="s">
        <v>3</v>
      </c>
      <c r="D94" s="24">
        <v>10</v>
      </c>
      <c r="E94" s="27"/>
      <c r="F94" s="17"/>
      <c r="H94" s="166"/>
    </row>
    <row r="95" spans="1:8" s="156" customFormat="1" ht="15" x14ac:dyDescent="0.25">
      <c r="A95" s="170"/>
      <c r="B95" s="141" t="s">
        <v>96</v>
      </c>
      <c r="C95" s="23" t="s">
        <v>3</v>
      </c>
      <c r="D95" s="24">
        <v>40</v>
      </c>
      <c r="E95" s="27"/>
      <c r="F95" s="17"/>
      <c r="H95" s="166"/>
    </row>
    <row r="96" spans="1:8" s="156" customFormat="1" ht="15" x14ac:dyDescent="0.25">
      <c r="A96" s="170"/>
      <c r="B96" s="141"/>
      <c r="C96" s="23"/>
      <c r="D96" s="24"/>
      <c r="E96" s="137"/>
      <c r="F96" s="17"/>
      <c r="H96" s="166"/>
    </row>
    <row r="97" spans="1:8" s="156" customFormat="1" ht="15" x14ac:dyDescent="0.25">
      <c r="A97" s="32">
        <v>5.2070000000000016</v>
      </c>
      <c r="B97" s="158" t="s">
        <v>97</v>
      </c>
      <c r="C97" s="23"/>
      <c r="D97" s="24"/>
      <c r="E97" s="137"/>
      <c r="F97" s="17"/>
      <c r="H97" s="167"/>
    </row>
    <row r="98" spans="1:8" s="140" customFormat="1" ht="12.75" x14ac:dyDescent="0.25">
      <c r="A98" s="88">
        <v>5.2072000000000012</v>
      </c>
      <c r="B98" s="22" t="s">
        <v>146</v>
      </c>
      <c r="C98" s="23" t="s">
        <v>3</v>
      </c>
      <c r="D98" s="24">
        <v>71</v>
      </c>
      <c r="E98" s="27"/>
      <c r="F98" s="17"/>
    </row>
    <row r="99" spans="1:8" s="140" customFormat="1" ht="12.75" x14ac:dyDescent="0.25">
      <c r="A99" s="88">
        <v>5.2073000000000009</v>
      </c>
      <c r="B99" s="22" t="s">
        <v>98</v>
      </c>
      <c r="C99" s="23" t="s">
        <v>3</v>
      </c>
      <c r="D99" s="24">
        <v>23</v>
      </c>
      <c r="E99" s="27"/>
      <c r="F99" s="17"/>
    </row>
    <row r="100" spans="1:8" s="140" customFormat="1" ht="12.75" x14ac:dyDescent="0.25">
      <c r="A100" s="88">
        <v>5.2077</v>
      </c>
      <c r="B100" s="22" t="s">
        <v>101</v>
      </c>
      <c r="C100" s="23" t="s">
        <v>3</v>
      </c>
      <c r="D100" s="24">
        <v>33</v>
      </c>
      <c r="E100" s="27"/>
      <c r="F100" s="17"/>
    </row>
    <row r="101" spans="1:8" s="165" customFormat="1" ht="12.75" x14ac:dyDescent="0.25">
      <c r="A101" s="101">
        <v>5.2081299999999988</v>
      </c>
      <c r="B101" s="22" t="s">
        <v>103</v>
      </c>
      <c r="C101" s="23" t="s">
        <v>3</v>
      </c>
      <c r="D101" s="24">
        <v>17</v>
      </c>
      <c r="E101" s="27"/>
      <c r="F101" s="17"/>
    </row>
    <row r="102" spans="1:8" s="156" customFormat="1" ht="15" customHeight="1" x14ac:dyDescent="0.25">
      <c r="A102" s="170"/>
      <c r="B102" s="22" t="s">
        <v>222</v>
      </c>
      <c r="C102" s="23" t="s">
        <v>3</v>
      </c>
      <c r="D102" s="24">
        <v>5</v>
      </c>
      <c r="E102" s="27"/>
      <c r="F102" s="17"/>
    </row>
    <row r="103" spans="1:8" s="156" customFormat="1" ht="15" x14ac:dyDescent="0.25">
      <c r="A103" s="21"/>
      <c r="B103" s="22"/>
      <c r="C103" s="23"/>
      <c r="D103" s="24"/>
      <c r="E103" s="137"/>
      <c r="F103" s="17"/>
      <c r="H103" s="167"/>
    </row>
    <row r="104" spans="1:8" s="156" customFormat="1" ht="15" x14ac:dyDescent="0.25">
      <c r="A104" s="87">
        <v>5.2090000000000023</v>
      </c>
      <c r="B104" s="158" t="s">
        <v>104</v>
      </c>
      <c r="C104" s="23"/>
      <c r="D104" s="24"/>
      <c r="E104" s="137"/>
      <c r="F104" s="17"/>
      <c r="H104" s="166"/>
    </row>
    <row r="105" spans="1:8" s="156" customFormat="1" ht="15" x14ac:dyDescent="0.25">
      <c r="A105" s="88">
        <v>5.2091000000000021</v>
      </c>
      <c r="B105" s="22" t="s">
        <v>105</v>
      </c>
      <c r="C105" s="23" t="s">
        <v>25</v>
      </c>
      <c r="D105" s="24">
        <v>6</v>
      </c>
      <c r="E105" s="27"/>
      <c r="F105" s="17"/>
      <c r="H105" s="166"/>
    </row>
    <row r="106" spans="1:8" s="156" customFormat="1" ht="24" x14ac:dyDescent="0.25">
      <c r="A106" s="88">
        <v>5.2093000000000016</v>
      </c>
      <c r="B106" s="22" t="s">
        <v>106</v>
      </c>
      <c r="C106" s="23" t="s">
        <v>25</v>
      </c>
      <c r="D106" s="24">
        <v>14</v>
      </c>
      <c r="E106" s="27"/>
      <c r="F106" s="17"/>
      <c r="H106" s="166"/>
    </row>
    <row r="107" spans="1:8" s="156" customFormat="1" ht="15" x14ac:dyDescent="0.25">
      <c r="A107" s="88">
        <v>5.2094000000000014</v>
      </c>
      <c r="B107" s="22" t="s">
        <v>223</v>
      </c>
      <c r="C107" s="23" t="s">
        <v>25</v>
      </c>
      <c r="D107" s="24">
        <v>8</v>
      </c>
      <c r="E107" s="27"/>
      <c r="F107" s="17"/>
      <c r="H107" s="167"/>
    </row>
    <row r="108" spans="1:8" s="156" customFormat="1" ht="15.75" thickBot="1" x14ac:dyDescent="0.3">
      <c r="A108" s="21"/>
      <c r="B108" s="158"/>
      <c r="C108" s="144"/>
      <c r="D108" s="145"/>
      <c r="E108" s="146"/>
      <c r="F108" s="147"/>
      <c r="H108" s="166"/>
    </row>
    <row r="109" spans="1:8" s="156" customFormat="1" ht="27" customHeight="1" thickTop="1" thickBot="1" x14ac:dyDescent="0.3">
      <c r="A109" s="175"/>
      <c r="B109" s="176"/>
      <c r="C109" s="381" t="str">
        <f>+B42</f>
        <v>DESCRIPTION DES TRAVAUX COURANT FORT</v>
      </c>
      <c r="D109" s="382"/>
      <c r="E109" s="383"/>
      <c r="F109" s="47"/>
      <c r="H109" s="166"/>
    </row>
    <row r="110" spans="1:8" s="156" customFormat="1" ht="14.1" customHeight="1" thickTop="1" x14ac:dyDescent="0.25">
      <c r="A110" s="87"/>
      <c r="B110" s="158"/>
      <c r="C110" s="151"/>
      <c r="D110" s="152"/>
      <c r="E110" s="153"/>
      <c r="F110" s="154"/>
      <c r="H110" s="166"/>
    </row>
    <row r="111" spans="1:8" s="140" customFormat="1" ht="24" customHeight="1" x14ac:dyDescent="0.25">
      <c r="A111" s="19">
        <v>5.2999999999999989</v>
      </c>
      <c r="B111" s="20" t="s">
        <v>149</v>
      </c>
      <c r="C111" s="23"/>
      <c r="D111" s="24"/>
      <c r="E111" s="137"/>
      <c r="F111" s="138"/>
    </row>
    <row r="112" spans="1:8" s="140" customFormat="1" ht="12.75" x14ac:dyDescent="0.25">
      <c r="A112" s="87">
        <v>5.3009999999999993</v>
      </c>
      <c r="B112" s="158" t="s">
        <v>150</v>
      </c>
      <c r="C112" s="23"/>
      <c r="D112" s="24"/>
      <c r="E112" s="137"/>
      <c r="F112" s="138"/>
    </row>
    <row r="113" spans="1:8" s="140" customFormat="1" ht="24" x14ac:dyDescent="0.25">
      <c r="A113" s="88">
        <v>5.301099999999999</v>
      </c>
      <c r="B113" s="22" t="s">
        <v>151</v>
      </c>
      <c r="C113" s="23"/>
      <c r="D113" s="24"/>
      <c r="E113" s="137"/>
      <c r="F113" s="138"/>
    </row>
    <row r="114" spans="1:8" s="156" customFormat="1" ht="15" x14ac:dyDescent="0.2">
      <c r="A114" s="155"/>
      <c r="B114" s="141" t="s">
        <v>199</v>
      </c>
      <c r="C114" s="23" t="s">
        <v>25</v>
      </c>
      <c r="D114" s="24">
        <v>1</v>
      </c>
      <c r="E114" s="27"/>
      <c r="F114" s="17"/>
    </row>
    <row r="115" spans="1:8" s="140" customFormat="1" ht="12.75" x14ac:dyDescent="0.25">
      <c r="A115" s="170"/>
      <c r="B115" s="22"/>
      <c r="C115" s="23"/>
      <c r="D115" s="24"/>
      <c r="E115" s="24"/>
      <c r="F115" s="17"/>
    </row>
    <row r="116" spans="1:8" s="140" customFormat="1" ht="12.75" x14ac:dyDescent="0.25">
      <c r="A116" s="87">
        <v>5.3019999999999996</v>
      </c>
      <c r="B116" s="158" t="s">
        <v>57</v>
      </c>
      <c r="C116" s="23"/>
      <c r="D116" s="24"/>
      <c r="E116" s="24"/>
      <c r="F116" s="17"/>
    </row>
    <row r="117" spans="1:8" s="156" customFormat="1" ht="15" customHeight="1" x14ac:dyDescent="0.25">
      <c r="A117" s="88">
        <v>5.3021999999999991</v>
      </c>
      <c r="B117" s="22" t="s">
        <v>155</v>
      </c>
      <c r="C117" s="23" t="s">
        <v>3</v>
      </c>
      <c r="D117" s="24">
        <v>1</v>
      </c>
      <c r="E117" s="27"/>
      <c r="F117" s="17"/>
    </row>
    <row r="118" spans="1:8" s="156" customFormat="1" ht="15" customHeight="1" x14ac:dyDescent="0.25">
      <c r="A118" s="88">
        <v>5.3022999999999989</v>
      </c>
      <c r="B118" s="22" t="s">
        <v>107</v>
      </c>
      <c r="C118" s="23" t="s">
        <v>25</v>
      </c>
      <c r="D118" s="24">
        <v>2</v>
      </c>
      <c r="E118" s="27"/>
      <c r="F118" s="17"/>
    </row>
    <row r="119" spans="1:8" s="156" customFormat="1" ht="15" x14ac:dyDescent="0.25">
      <c r="A119" s="88">
        <v>5.3023999999999987</v>
      </c>
      <c r="B119" s="22" t="s">
        <v>108</v>
      </c>
      <c r="C119" s="23" t="s">
        <v>25</v>
      </c>
      <c r="D119" s="24">
        <v>2</v>
      </c>
      <c r="E119" s="27"/>
      <c r="F119" s="17"/>
    </row>
    <row r="120" spans="1:8" s="165" customFormat="1" ht="12.75" x14ac:dyDescent="0.25">
      <c r="A120" s="88">
        <v>5.3024999999999984</v>
      </c>
      <c r="B120" s="22" t="s">
        <v>109</v>
      </c>
      <c r="C120" s="23" t="s">
        <v>25</v>
      </c>
      <c r="D120" s="24">
        <v>1</v>
      </c>
      <c r="E120" s="27"/>
      <c r="F120" s="17"/>
    </row>
    <row r="121" spans="1:8" s="165" customFormat="1" ht="12.75" x14ac:dyDescent="0.25">
      <c r="A121" s="88">
        <v>5.3025999999999982</v>
      </c>
      <c r="B121" s="22" t="s">
        <v>58</v>
      </c>
      <c r="C121" s="23" t="s">
        <v>25</v>
      </c>
      <c r="D121" s="24">
        <v>1</v>
      </c>
      <c r="E121" s="27"/>
      <c r="F121" s="17"/>
    </row>
    <row r="122" spans="1:8" s="165" customFormat="1" ht="12.75" x14ac:dyDescent="0.25">
      <c r="A122" s="88">
        <v>5.302699999999998</v>
      </c>
      <c r="B122" s="22" t="s">
        <v>110</v>
      </c>
      <c r="C122" s="23" t="s">
        <v>3</v>
      </c>
      <c r="D122" s="24">
        <f>D88+D89+D90*2+D91*2+D135</f>
        <v>34</v>
      </c>
      <c r="E122" s="27"/>
      <c r="F122" s="17"/>
    </row>
    <row r="123" spans="1:8" s="165" customFormat="1" ht="12.75" x14ac:dyDescent="0.25">
      <c r="A123" s="88">
        <v>5.3027999999999977</v>
      </c>
      <c r="B123" s="22" t="s">
        <v>111</v>
      </c>
      <c r="C123" s="23" t="s">
        <v>3</v>
      </c>
      <c r="D123" s="24">
        <f>D122</f>
        <v>34</v>
      </c>
      <c r="E123" s="27"/>
      <c r="F123" s="17"/>
    </row>
    <row r="124" spans="1:8" s="165" customFormat="1" ht="12.75" x14ac:dyDescent="0.25">
      <c r="A124" s="88">
        <v>5.3028999999999975</v>
      </c>
      <c r="B124" s="22" t="s">
        <v>112</v>
      </c>
      <c r="C124" s="23"/>
      <c r="D124" s="24"/>
      <c r="E124" s="24"/>
      <c r="F124" s="17"/>
    </row>
    <row r="125" spans="1:8" s="156" customFormat="1" ht="15" x14ac:dyDescent="0.25">
      <c r="A125" s="21"/>
      <c r="B125" s="141" t="s">
        <v>113</v>
      </c>
      <c r="C125" s="23" t="s">
        <v>3</v>
      </c>
      <c r="D125" s="24">
        <f>D122</f>
        <v>34</v>
      </c>
      <c r="E125" s="27"/>
      <c r="F125" s="17"/>
      <c r="H125" s="167"/>
    </row>
    <row r="126" spans="1:8" s="156" customFormat="1" ht="15" x14ac:dyDescent="0.25">
      <c r="A126" s="101">
        <v>5.3021000000000003</v>
      </c>
      <c r="B126" s="22" t="s">
        <v>156</v>
      </c>
      <c r="C126" s="23" t="s">
        <v>3</v>
      </c>
      <c r="D126" s="24">
        <v>1</v>
      </c>
      <c r="E126" s="27"/>
      <c r="F126" s="17"/>
      <c r="H126" s="167"/>
    </row>
    <row r="127" spans="1:8" s="156" customFormat="1" ht="15" x14ac:dyDescent="0.25">
      <c r="A127" s="21"/>
      <c r="B127" s="22"/>
      <c r="C127" s="23"/>
      <c r="D127" s="24"/>
      <c r="E127" s="24"/>
      <c r="F127" s="17"/>
      <c r="H127" s="166"/>
    </row>
    <row r="128" spans="1:8" s="156" customFormat="1" ht="15" x14ac:dyDescent="0.25">
      <c r="A128" s="87">
        <v>5.3029999999999999</v>
      </c>
      <c r="B128" s="158" t="s">
        <v>114</v>
      </c>
      <c r="C128" s="23"/>
      <c r="D128" s="24"/>
      <c r="E128" s="24"/>
      <c r="F128" s="17"/>
      <c r="H128" s="167"/>
    </row>
    <row r="129" spans="1:8" s="156" customFormat="1" ht="24" x14ac:dyDescent="0.25">
      <c r="A129" s="88">
        <v>5.3036999999999983</v>
      </c>
      <c r="B129" s="22" t="s">
        <v>157</v>
      </c>
      <c r="C129" s="23" t="s">
        <v>3</v>
      </c>
      <c r="D129" s="24">
        <v>9</v>
      </c>
      <c r="E129" s="27"/>
      <c r="F129" s="17"/>
      <c r="H129" s="166"/>
    </row>
    <row r="130" spans="1:8" s="156" customFormat="1" ht="15" x14ac:dyDescent="0.25">
      <c r="A130" s="101">
        <v>5.3030999999999997</v>
      </c>
      <c r="B130" s="22" t="s">
        <v>117</v>
      </c>
      <c r="C130" s="23" t="s">
        <v>3</v>
      </c>
      <c r="D130" s="24">
        <v>6</v>
      </c>
      <c r="E130" s="27"/>
      <c r="F130" s="17"/>
      <c r="H130" s="167"/>
    </row>
    <row r="131" spans="1:8" s="156" customFormat="1" ht="15" x14ac:dyDescent="0.25">
      <c r="A131" s="101">
        <v>5.3031099999999993</v>
      </c>
      <c r="B131" s="22" t="s">
        <v>158</v>
      </c>
      <c r="C131" s="23" t="s">
        <v>3</v>
      </c>
      <c r="D131" s="24">
        <v>2</v>
      </c>
      <c r="E131" s="27"/>
      <c r="F131" s="17"/>
      <c r="H131" s="167"/>
    </row>
    <row r="132" spans="1:8" s="156" customFormat="1" ht="24.75" thickBot="1" x14ac:dyDescent="0.3">
      <c r="A132" s="214">
        <v>5.3031799999999967</v>
      </c>
      <c r="B132" s="160" t="s">
        <v>200</v>
      </c>
      <c r="C132" s="144" t="s">
        <v>25</v>
      </c>
      <c r="D132" s="145">
        <v>1</v>
      </c>
      <c r="E132" s="91"/>
      <c r="F132" s="44"/>
      <c r="H132" s="167"/>
    </row>
    <row r="133" spans="1:8" s="156" customFormat="1" ht="15.75" thickTop="1" x14ac:dyDescent="0.25">
      <c r="A133" s="174"/>
      <c r="B133" s="162"/>
      <c r="C133" s="157"/>
      <c r="D133" s="163"/>
      <c r="E133" s="164"/>
      <c r="F133" s="93"/>
      <c r="H133" s="166"/>
    </row>
    <row r="134" spans="1:8" s="156" customFormat="1" ht="15" x14ac:dyDescent="0.25">
      <c r="A134" s="87">
        <v>5.3050000000000006</v>
      </c>
      <c r="B134" s="158" t="s">
        <v>118</v>
      </c>
      <c r="C134" s="23"/>
      <c r="D134" s="24"/>
      <c r="E134" s="137"/>
      <c r="F134" s="17"/>
      <c r="H134" s="166"/>
    </row>
    <row r="135" spans="1:8" s="156" customFormat="1" ht="15" x14ac:dyDescent="0.25">
      <c r="A135" s="88">
        <v>5.3052000000000001</v>
      </c>
      <c r="B135" s="22" t="s">
        <v>164</v>
      </c>
      <c r="C135" s="23" t="s">
        <v>3</v>
      </c>
      <c r="D135" s="24">
        <v>1</v>
      </c>
      <c r="E135" s="27"/>
      <c r="F135" s="17"/>
      <c r="H135" s="167"/>
    </row>
    <row r="136" spans="1:8" s="140" customFormat="1" ht="12.75" x14ac:dyDescent="0.25">
      <c r="A136" s="21"/>
      <c r="B136" s="22"/>
      <c r="C136" s="23"/>
      <c r="D136" s="24"/>
      <c r="E136" s="137"/>
      <c r="F136" s="17"/>
    </row>
    <row r="137" spans="1:8" s="140" customFormat="1" ht="12.75" x14ac:dyDescent="0.25">
      <c r="A137" s="87">
        <v>5.3060000000000009</v>
      </c>
      <c r="B137" s="158" t="s">
        <v>166</v>
      </c>
      <c r="C137" s="23"/>
      <c r="D137" s="24"/>
      <c r="E137" s="137"/>
      <c r="F137" s="17"/>
    </row>
    <row r="138" spans="1:8" s="140" customFormat="1" ht="12.75" x14ac:dyDescent="0.25">
      <c r="A138" s="88">
        <v>5.3061000000000007</v>
      </c>
      <c r="B138" s="22" t="s">
        <v>167</v>
      </c>
      <c r="C138" s="23" t="s">
        <v>25</v>
      </c>
      <c r="D138" s="24">
        <v>5</v>
      </c>
      <c r="E138" s="27"/>
      <c r="F138" s="17"/>
    </row>
    <row r="139" spans="1:8" s="140" customFormat="1" ht="13.5" thickBot="1" x14ac:dyDescent="0.3">
      <c r="A139" s="21"/>
      <c r="B139" s="22"/>
      <c r="C139" s="23"/>
      <c r="D139" s="24"/>
      <c r="E139" s="137"/>
      <c r="F139" s="138"/>
    </row>
    <row r="140" spans="1:8" s="156" customFormat="1" ht="27" customHeight="1" thickTop="1" thickBot="1" x14ac:dyDescent="0.3">
      <c r="A140" s="215"/>
      <c r="B140" s="176"/>
      <c r="C140" s="381" t="str">
        <f>+B111</f>
        <v>DESCRIPTION DES TRAVAUX COURANT FAIBLE</v>
      </c>
      <c r="D140" s="382"/>
      <c r="E140" s="383"/>
      <c r="F140" s="47"/>
      <c r="H140" s="166"/>
    </row>
    <row r="141" spans="1:8" ht="12.75" thickTop="1" x14ac:dyDescent="0.25">
      <c r="A141" s="180" t="s">
        <v>10</v>
      </c>
      <c r="B141" s="216"/>
      <c r="C141" s="151"/>
      <c r="D141" s="152"/>
      <c r="E141" s="153"/>
      <c r="F141" s="154"/>
    </row>
    <row r="142" spans="1:8" s="28" customFormat="1" ht="12.75" x14ac:dyDescent="0.25">
      <c r="A142" s="117">
        <v>5.4999999999999991</v>
      </c>
      <c r="B142" s="20" t="s">
        <v>120</v>
      </c>
      <c r="C142" s="14"/>
      <c r="D142" s="15"/>
      <c r="E142" s="16"/>
      <c r="F142" s="17"/>
    </row>
    <row r="143" spans="1:8" s="57" customFormat="1" ht="15" x14ac:dyDescent="0.25">
      <c r="A143" s="121">
        <v>5.5009999999999994</v>
      </c>
      <c r="B143" s="26" t="s">
        <v>121</v>
      </c>
      <c r="C143" s="14" t="s">
        <v>3</v>
      </c>
      <c r="D143" s="15">
        <v>7</v>
      </c>
      <c r="E143" s="27"/>
      <c r="F143" s="17"/>
    </row>
    <row r="144" spans="1:8" s="18" customFormat="1" x14ac:dyDescent="0.25">
      <c r="A144" s="121">
        <v>5.5030000000000001</v>
      </c>
      <c r="B144" s="26" t="s">
        <v>122</v>
      </c>
      <c r="C144" s="14" t="s">
        <v>3</v>
      </c>
      <c r="D144" s="15">
        <v>10</v>
      </c>
      <c r="E144" s="27"/>
      <c r="F144" s="17"/>
    </row>
    <row r="145" spans="1:8" s="18" customFormat="1" x14ac:dyDescent="0.25">
      <c r="A145" s="121">
        <v>5.5060000000000011</v>
      </c>
      <c r="B145" s="26" t="s">
        <v>224</v>
      </c>
      <c r="C145" s="14" t="s">
        <v>3</v>
      </c>
      <c r="D145" s="15">
        <v>5</v>
      </c>
      <c r="E145" s="27"/>
      <c r="F145" s="17"/>
    </row>
    <row r="146" spans="1:8" s="57" customFormat="1" ht="15" x14ac:dyDescent="0.25">
      <c r="A146" s="121">
        <v>5.5070000000000014</v>
      </c>
      <c r="B146" s="26" t="s">
        <v>225</v>
      </c>
      <c r="C146" s="14" t="s">
        <v>3</v>
      </c>
      <c r="D146" s="15">
        <v>1</v>
      </c>
      <c r="E146" s="27"/>
      <c r="F146" s="17"/>
    </row>
    <row r="147" spans="1:8" s="18" customFormat="1" x14ac:dyDescent="0.25">
      <c r="A147" s="121">
        <v>5.5080000000000018</v>
      </c>
      <c r="B147" s="26" t="s">
        <v>123</v>
      </c>
      <c r="C147" s="14" t="s">
        <v>3</v>
      </c>
      <c r="D147" s="15">
        <v>2</v>
      </c>
      <c r="E147" s="27"/>
      <c r="F147" s="17"/>
    </row>
    <row r="148" spans="1:8" s="18" customFormat="1" x14ac:dyDescent="0.25">
      <c r="A148" s="121">
        <v>5.5090000000000021</v>
      </c>
      <c r="B148" s="26" t="s">
        <v>168</v>
      </c>
      <c r="C148" s="14" t="s">
        <v>3</v>
      </c>
      <c r="D148" s="15">
        <v>5</v>
      </c>
      <c r="E148" s="27"/>
      <c r="F148" s="17"/>
    </row>
    <row r="149" spans="1:8" s="18" customFormat="1" x14ac:dyDescent="0.25">
      <c r="A149" s="121">
        <v>5.5100000000000025</v>
      </c>
      <c r="B149" s="26" t="s">
        <v>169</v>
      </c>
      <c r="C149" s="14" t="s">
        <v>3</v>
      </c>
      <c r="D149" s="15">
        <v>3</v>
      </c>
      <c r="E149" s="27"/>
      <c r="F149" s="17"/>
    </row>
    <row r="150" spans="1:8" s="18" customFormat="1" x14ac:dyDescent="0.25">
      <c r="A150" s="121">
        <v>5.5150000000000041</v>
      </c>
      <c r="B150" s="26" t="s">
        <v>171</v>
      </c>
      <c r="C150" s="14" t="s">
        <v>3</v>
      </c>
      <c r="D150" s="15">
        <v>1</v>
      </c>
      <c r="E150" s="27"/>
      <c r="F150" s="17"/>
    </row>
    <row r="151" spans="1:8" s="57" customFormat="1" ht="15" x14ac:dyDescent="0.25">
      <c r="A151" s="121">
        <v>5.5160000000000045</v>
      </c>
      <c r="B151" s="26" t="s">
        <v>206</v>
      </c>
      <c r="C151" s="14" t="s">
        <v>3</v>
      </c>
      <c r="D151" s="15">
        <v>2</v>
      </c>
      <c r="E151" s="27"/>
      <c r="F151" s="17"/>
    </row>
    <row r="152" spans="1:8" s="57" customFormat="1" ht="15.75" thickBot="1" x14ac:dyDescent="0.3">
      <c r="A152" s="121"/>
      <c r="B152" s="26"/>
      <c r="C152" s="14"/>
      <c r="D152" s="15"/>
      <c r="E152" s="16"/>
      <c r="F152" s="17"/>
      <c r="H152" s="58"/>
    </row>
    <row r="153" spans="1:8" s="18" customFormat="1" ht="30.95" customHeight="1" thickTop="1" thickBot="1" x14ac:dyDescent="0.3">
      <c r="A153" s="108"/>
      <c r="B153" s="46"/>
      <c r="C153" s="381" t="str">
        <f>+B142</f>
        <v>DESCRIPTION DES TRAVAUX SECURITE</v>
      </c>
      <c r="D153" s="382"/>
      <c r="E153" s="383"/>
      <c r="F153" s="47"/>
    </row>
    <row r="154" spans="1:8" s="132" customFormat="1" ht="15.75" thickTop="1" thickBot="1" x14ac:dyDescent="0.3">
      <c r="A154" s="126" t="s">
        <v>10</v>
      </c>
      <c r="B154" s="70"/>
      <c r="C154" s="191"/>
      <c r="D154" s="192"/>
      <c r="E154" s="193"/>
      <c r="F154" s="194"/>
    </row>
    <row r="155" spans="1:8" ht="30" customHeight="1" thickTop="1" thickBot="1" x14ac:dyDescent="0.3">
      <c r="A155" s="401" t="s">
        <v>4</v>
      </c>
      <c r="B155" s="402"/>
      <c r="C155" s="402"/>
      <c r="D155" s="402"/>
      <c r="E155" s="403"/>
      <c r="F155" s="73"/>
    </row>
    <row r="156" spans="1:8" ht="15" customHeight="1" thickTop="1" x14ac:dyDescent="0.25">
      <c r="A156" s="217"/>
      <c r="E156" s="199"/>
      <c r="F156" s="139"/>
      <c r="H156" s="140"/>
    </row>
    <row r="157" spans="1:8" ht="12.75" x14ac:dyDescent="0.25">
      <c r="E157" s="199"/>
      <c r="F157" s="139"/>
      <c r="H157" s="140"/>
    </row>
    <row r="158" spans="1:8" customFormat="1" ht="12" customHeight="1" x14ac:dyDescent="0.25">
      <c r="A158" s="2" t="s">
        <v>12</v>
      </c>
      <c r="B158" s="2"/>
      <c r="C158" s="2"/>
      <c r="D158" s="80"/>
      <c r="E158" s="81"/>
      <c r="F158" s="82"/>
      <c r="G158" s="2"/>
    </row>
    <row r="159" spans="1:8" ht="12.75" x14ac:dyDescent="0.25">
      <c r="E159" s="199"/>
      <c r="F159" s="139"/>
      <c r="H159" s="140"/>
    </row>
    <row r="160" spans="1:8" x14ac:dyDescent="0.25">
      <c r="E160" s="199"/>
      <c r="F160" s="139"/>
    </row>
    <row r="161" spans="5:6" x14ac:dyDescent="0.25">
      <c r="E161" s="199"/>
      <c r="F161" s="139"/>
    </row>
    <row r="162" spans="5:6" x14ac:dyDescent="0.25">
      <c r="E162" s="199"/>
      <c r="F162" s="139"/>
    </row>
    <row r="163" spans="5:6" x14ac:dyDescent="0.25">
      <c r="E163" s="199"/>
      <c r="F163" s="139"/>
    </row>
    <row r="164" spans="5:6" x14ac:dyDescent="0.25">
      <c r="E164" s="199"/>
      <c r="F164" s="139"/>
    </row>
    <row r="165" spans="5:6" x14ac:dyDescent="0.25">
      <c r="E165" s="199"/>
      <c r="F165" s="139"/>
    </row>
    <row r="166" spans="5:6" x14ac:dyDescent="0.25">
      <c r="E166" s="199"/>
      <c r="F166" s="139"/>
    </row>
    <row r="167" spans="5:6" x14ac:dyDescent="0.25">
      <c r="E167" s="199"/>
      <c r="F167" s="139"/>
    </row>
    <row r="168" spans="5:6" x14ac:dyDescent="0.25">
      <c r="E168" s="199"/>
      <c r="F168" s="139"/>
    </row>
    <row r="169" spans="5:6" x14ac:dyDescent="0.25">
      <c r="E169" s="199"/>
      <c r="F169" s="139"/>
    </row>
    <row r="170" spans="5:6" x14ac:dyDescent="0.25">
      <c r="E170" s="199"/>
      <c r="F170" s="139"/>
    </row>
    <row r="171" spans="5:6" x14ac:dyDescent="0.25">
      <c r="E171" s="199"/>
      <c r="F171" s="139"/>
    </row>
    <row r="172" spans="5:6" x14ac:dyDescent="0.25">
      <c r="E172" s="199"/>
      <c r="F172" s="139"/>
    </row>
    <row r="173" spans="5:6" x14ac:dyDescent="0.25">
      <c r="E173" s="199"/>
      <c r="F173" s="139"/>
    </row>
    <row r="174" spans="5:6" x14ac:dyDescent="0.25">
      <c r="E174" s="199"/>
      <c r="F174" s="139"/>
    </row>
    <row r="175" spans="5:6" x14ac:dyDescent="0.25">
      <c r="E175" s="199"/>
      <c r="F175" s="139"/>
    </row>
    <row r="176" spans="5:6" x14ac:dyDescent="0.25">
      <c r="E176" s="199"/>
      <c r="F176" s="139"/>
    </row>
    <row r="177" spans="5:6" x14ac:dyDescent="0.25">
      <c r="E177" s="199"/>
      <c r="F177" s="139"/>
    </row>
    <row r="178" spans="5:6" x14ac:dyDescent="0.25">
      <c r="E178" s="199"/>
      <c r="F178" s="139"/>
    </row>
    <row r="179" spans="5:6" x14ac:dyDescent="0.25">
      <c r="E179" s="199"/>
      <c r="F179" s="139"/>
    </row>
    <row r="180" spans="5:6" x14ac:dyDescent="0.25">
      <c r="E180" s="199"/>
      <c r="F180" s="139"/>
    </row>
    <row r="181" spans="5:6" x14ac:dyDescent="0.25">
      <c r="E181" s="199"/>
      <c r="F181" s="139"/>
    </row>
    <row r="182" spans="5:6" x14ac:dyDescent="0.25">
      <c r="E182" s="199"/>
      <c r="F182" s="139"/>
    </row>
    <row r="183" spans="5:6" x14ac:dyDescent="0.25">
      <c r="E183" s="199"/>
      <c r="F183" s="139"/>
    </row>
    <row r="184" spans="5:6" x14ac:dyDescent="0.25">
      <c r="E184" s="199"/>
      <c r="F184" s="139"/>
    </row>
    <row r="185" spans="5:6" x14ac:dyDescent="0.25">
      <c r="E185" s="199"/>
      <c r="F185" s="139"/>
    </row>
    <row r="186" spans="5:6" x14ac:dyDescent="0.25">
      <c r="E186" s="199"/>
      <c r="F186" s="139"/>
    </row>
    <row r="187" spans="5:6" x14ac:dyDescent="0.25">
      <c r="E187" s="199"/>
      <c r="F187" s="139"/>
    </row>
    <row r="188" spans="5:6" x14ac:dyDescent="0.25">
      <c r="F188" s="201"/>
    </row>
    <row r="189" spans="5:6" x14ac:dyDescent="0.25">
      <c r="F189" s="201"/>
    </row>
    <row r="190" spans="5:6" x14ac:dyDescent="0.25">
      <c r="F190" s="201"/>
    </row>
    <row r="191" spans="5:6" x14ac:dyDescent="0.25">
      <c r="F191" s="201"/>
    </row>
    <row r="192" spans="5:6" x14ac:dyDescent="0.25">
      <c r="F192" s="201"/>
    </row>
    <row r="193" spans="6:6" x14ac:dyDescent="0.25">
      <c r="F193" s="201"/>
    </row>
    <row r="194" spans="6:6" x14ac:dyDescent="0.25">
      <c r="F194" s="201"/>
    </row>
    <row r="195" spans="6:6" x14ac:dyDescent="0.25">
      <c r="F195" s="201"/>
    </row>
    <row r="196" spans="6:6" x14ac:dyDescent="0.25">
      <c r="F196" s="201"/>
    </row>
    <row r="197" spans="6:6" x14ac:dyDescent="0.25">
      <c r="F197" s="201"/>
    </row>
    <row r="198" spans="6:6" x14ac:dyDescent="0.25">
      <c r="F198" s="201"/>
    </row>
    <row r="199" spans="6:6" x14ac:dyDescent="0.25">
      <c r="F199" s="201"/>
    </row>
    <row r="200" spans="6:6" x14ac:dyDescent="0.25">
      <c r="F200" s="201"/>
    </row>
    <row r="201" spans="6:6" x14ac:dyDescent="0.25">
      <c r="F201" s="201"/>
    </row>
    <row r="202" spans="6:6" x14ac:dyDescent="0.25">
      <c r="F202" s="201"/>
    </row>
    <row r="203" spans="6:6" x14ac:dyDescent="0.25">
      <c r="F203" s="201"/>
    </row>
    <row r="204" spans="6:6" x14ac:dyDescent="0.25">
      <c r="F204" s="201"/>
    </row>
    <row r="205" spans="6:6" x14ac:dyDescent="0.25">
      <c r="F205" s="201"/>
    </row>
    <row r="206" spans="6:6" x14ac:dyDescent="0.25">
      <c r="F206" s="201"/>
    </row>
    <row r="207" spans="6:6" x14ac:dyDescent="0.25">
      <c r="F207" s="201"/>
    </row>
    <row r="208" spans="6:6" x14ac:dyDescent="0.25">
      <c r="F208" s="201"/>
    </row>
    <row r="209" spans="6:6" x14ac:dyDescent="0.25">
      <c r="F209" s="201"/>
    </row>
    <row r="210" spans="6:6" x14ac:dyDescent="0.25">
      <c r="F210" s="201"/>
    </row>
    <row r="211" spans="6:6" x14ac:dyDescent="0.25">
      <c r="F211" s="201"/>
    </row>
    <row r="212" spans="6:6" x14ac:dyDescent="0.25">
      <c r="F212" s="201"/>
    </row>
    <row r="213" spans="6:6" x14ac:dyDescent="0.25">
      <c r="F213" s="201"/>
    </row>
    <row r="214" spans="6:6" x14ac:dyDescent="0.25">
      <c r="F214" s="201"/>
    </row>
    <row r="215" spans="6:6" x14ac:dyDescent="0.25">
      <c r="F215" s="201"/>
    </row>
    <row r="216" spans="6:6" x14ac:dyDescent="0.25">
      <c r="F216" s="201"/>
    </row>
    <row r="217" spans="6:6" x14ac:dyDescent="0.25">
      <c r="F217" s="201"/>
    </row>
    <row r="218" spans="6:6" x14ac:dyDescent="0.25">
      <c r="F218" s="201"/>
    </row>
    <row r="219" spans="6:6" x14ac:dyDescent="0.25">
      <c r="F219" s="201"/>
    </row>
    <row r="220" spans="6:6" x14ac:dyDescent="0.25">
      <c r="F220" s="201"/>
    </row>
    <row r="221" spans="6:6" x14ac:dyDescent="0.25">
      <c r="F221" s="201"/>
    </row>
    <row r="222" spans="6:6" x14ac:dyDescent="0.25">
      <c r="F222" s="201"/>
    </row>
    <row r="223" spans="6:6" x14ac:dyDescent="0.25">
      <c r="F223" s="201"/>
    </row>
    <row r="224" spans="6:6" x14ac:dyDescent="0.25">
      <c r="F224" s="201"/>
    </row>
    <row r="225" spans="6:6" x14ac:dyDescent="0.25">
      <c r="F225" s="201"/>
    </row>
    <row r="226" spans="6:6" x14ac:dyDescent="0.25">
      <c r="F226" s="201"/>
    </row>
    <row r="227" spans="6:6" x14ac:dyDescent="0.25">
      <c r="F227" s="201"/>
    </row>
    <row r="228" spans="6:6" x14ac:dyDescent="0.25">
      <c r="F228" s="201"/>
    </row>
    <row r="229" spans="6:6" x14ac:dyDescent="0.25">
      <c r="F229" s="201"/>
    </row>
    <row r="230" spans="6:6" x14ac:dyDescent="0.25">
      <c r="F230" s="201"/>
    </row>
    <row r="231" spans="6:6" x14ac:dyDescent="0.25">
      <c r="F231" s="201"/>
    </row>
    <row r="232" spans="6:6" x14ac:dyDescent="0.25">
      <c r="F232" s="201"/>
    </row>
    <row r="233" spans="6:6" x14ac:dyDescent="0.25">
      <c r="F233" s="201"/>
    </row>
    <row r="234" spans="6:6" x14ac:dyDescent="0.25">
      <c r="F234" s="201"/>
    </row>
    <row r="235" spans="6:6" x14ac:dyDescent="0.25">
      <c r="F235" s="201"/>
    </row>
    <row r="236" spans="6:6" x14ac:dyDescent="0.25">
      <c r="F236" s="201"/>
    </row>
    <row r="237" spans="6:6" x14ac:dyDescent="0.25">
      <c r="F237" s="201"/>
    </row>
    <row r="238" spans="6:6" x14ac:dyDescent="0.25">
      <c r="F238" s="201"/>
    </row>
    <row r="239" spans="6:6" x14ac:dyDescent="0.25">
      <c r="F239" s="201"/>
    </row>
    <row r="240" spans="6:6" x14ac:dyDescent="0.25">
      <c r="F240" s="201"/>
    </row>
    <row r="241" spans="6:6" x14ac:dyDescent="0.25">
      <c r="F241" s="201"/>
    </row>
    <row r="242" spans="6:6" x14ac:dyDescent="0.25">
      <c r="F242" s="201"/>
    </row>
    <row r="243" spans="6:6" x14ac:dyDescent="0.25">
      <c r="F243" s="201"/>
    </row>
    <row r="244" spans="6:6" x14ac:dyDescent="0.25">
      <c r="F244" s="201"/>
    </row>
    <row r="245" spans="6:6" x14ac:dyDescent="0.25">
      <c r="F245" s="201"/>
    </row>
    <row r="246" spans="6:6" x14ac:dyDescent="0.25">
      <c r="F246" s="201"/>
    </row>
    <row r="247" spans="6:6" x14ac:dyDescent="0.25">
      <c r="F247" s="201"/>
    </row>
    <row r="248" spans="6:6" x14ac:dyDescent="0.25">
      <c r="F248" s="201"/>
    </row>
    <row r="249" spans="6:6" x14ac:dyDescent="0.25">
      <c r="F249" s="201"/>
    </row>
    <row r="250" spans="6:6" x14ac:dyDescent="0.25">
      <c r="F250" s="201"/>
    </row>
    <row r="251" spans="6:6" x14ac:dyDescent="0.25">
      <c r="F251" s="201"/>
    </row>
    <row r="252" spans="6:6" x14ac:dyDescent="0.25">
      <c r="F252" s="201"/>
    </row>
    <row r="253" spans="6:6" x14ac:dyDescent="0.25">
      <c r="F253" s="201"/>
    </row>
    <row r="254" spans="6:6" x14ac:dyDescent="0.25">
      <c r="F254" s="201"/>
    </row>
    <row r="255" spans="6:6" x14ac:dyDescent="0.25">
      <c r="F255" s="201"/>
    </row>
    <row r="256" spans="6:6" x14ac:dyDescent="0.25">
      <c r="F256" s="201"/>
    </row>
    <row r="257" spans="6:6" x14ac:dyDescent="0.25">
      <c r="F257" s="201"/>
    </row>
    <row r="258" spans="6:6" x14ac:dyDescent="0.25">
      <c r="F258" s="201"/>
    </row>
    <row r="259" spans="6:6" x14ac:dyDescent="0.25">
      <c r="F259" s="201"/>
    </row>
    <row r="260" spans="6:6" x14ac:dyDescent="0.25">
      <c r="F260" s="201"/>
    </row>
    <row r="261" spans="6:6" x14ac:dyDescent="0.25">
      <c r="F261" s="201"/>
    </row>
    <row r="262" spans="6:6" x14ac:dyDescent="0.25">
      <c r="F262" s="201"/>
    </row>
    <row r="263" spans="6:6" x14ac:dyDescent="0.25">
      <c r="F263" s="201"/>
    </row>
    <row r="264" spans="6:6" x14ac:dyDescent="0.25">
      <c r="F264" s="201"/>
    </row>
    <row r="265" spans="6:6" x14ac:dyDescent="0.25">
      <c r="F265" s="201"/>
    </row>
    <row r="266" spans="6:6" x14ac:dyDescent="0.25">
      <c r="F266" s="201"/>
    </row>
    <row r="267" spans="6:6" x14ac:dyDescent="0.25">
      <c r="F267" s="201"/>
    </row>
    <row r="268" spans="6:6" x14ac:dyDescent="0.25">
      <c r="F268" s="201"/>
    </row>
    <row r="269" spans="6:6" x14ac:dyDescent="0.25">
      <c r="F269" s="201"/>
    </row>
    <row r="270" spans="6:6" x14ac:dyDescent="0.25">
      <c r="F270" s="201"/>
    </row>
    <row r="271" spans="6:6" x14ac:dyDescent="0.25">
      <c r="F271" s="201"/>
    </row>
    <row r="272" spans="6:6" x14ac:dyDescent="0.25">
      <c r="F272" s="201"/>
    </row>
    <row r="273" spans="6:6" x14ac:dyDescent="0.25">
      <c r="F273" s="201"/>
    </row>
    <row r="274" spans="6:6" x14ac:dyDescent="0.25">
      <c r="F274" s="201"/>
    </row>
    <row r="275" spans="6:6" x14ac:dyDescent="0.25">
      <c r="F275" s="201"/>
    </row>
    <row r="276" spans="6:6" x14ac:dyDescent="0.25">
      <c r="F276" s="201"/>
    </row>
    <row r="277" spans="6:6" x14ac:dyDescent="0.25">
      <c r="F277" s="201"/>
    </row>
    <row r="278" spans="6:6" x14ac:dyDescent="0.25">
      <c r="F278" s="201"/>
    </row>
    <row r="279" spans="6:6" x14ac:dyDescent="0.25">
      <c r="F279" s="201"/>
    </row>
    <row r="280" spans="6:6" x14ac:dyDescent="0.25">
      <c r="F280" s="201"/>
    </row>
    <row r="281" spans="6:6" x14ac:dyDescent="0.25">
      <c r="F281" s="201"/>
    </row>
    <row r="282" spans="6:6" x14ac:dyDescent="0.25">
      <c r="F282" s="201"/>
    </row>
    <row r="283" spans="6:6" x14ac:dyDescent="0.25">
      <c r="F283" s="201"/>
    </row>
    <row r="284" spans="6:6" x14ac:dyDescent="0.25">
      <c r="F284" s="201"/>
    </row>
    <row r="285" spans="6:6" x14ac:dyDescent="0.25">
      <c r="F285" s="201"/>
    </row>
    <row r="286" spans="6:6" x14ac:dyDescent="0.25">
      <c r="F286" s="201"/>
    </row>
    <row r="287" spans="6:6" x14ac:dyDescent="0.25">
      <c r="F287" s="201"/>
    </row>
    <row r="288" spans="6:6" x14ac:dyDescent="0.25">
      <c r="F288" s="201"/>
    </row>
    <row r="289" spans="6:6" x14ac:dyDescent="0.25">
      <c r="F289" s="201"/>
    </row>
    <row r="290" spans="6:6" x14ac:dyDescent="0.25">
      <c r="F290" s="201"/>
    </row>
    <row r="291" spans="6:6" x14ac:dyDescent="0.25">
      <c r="F291" s="201"/>
    </row>
    <row r="292" spans="6:6" x14ac:dyDescent="0.25">
      <c r="F292" s="201"/>
    </row>
    <row r="293" spans="6:6" x14ac:dyDescent="0.25">
      <c r="F293" s="201"/>
    </row>
    <row r="294" spans="6:6" x14ac:dyDescent="0.25">
      <c r="F294" s="201"/>
    </row>
    <row r="295" spans="6:6" x14ac:dyDescent="0.25">
      <c r="F295" s="201"/>
    </row>
    <row r="296" spans="6:6" x14ac:dyDescent="0.25">
      <c r="F296" s="201"/>
    </row>
    <row r="297" spans="6:6" x14ac:dyDescent="0.25">
      <c r="F297" s="201"/>
    </row>
    <row r="298" spans="6:6" x14ac:dyDescent="0.25">
      <c r="F298" s="201"/>
    </row>
    <row r="299" spans="6:6" x14ac:dyDescent="0.25">
      <c r="F299" s="201"/>
    </row>
    <row r="300" spans="6:6" x14ac:dyDescent="0.25">
      <c r="F300" s="201"/>
    </row>
    <row r="301" spans="6:6" x14ac:dyDescent="0.25">
      <c r="F301" s="201"/>
    </row>
    <row r="302" spans="6:6" x14ac:dyDescent="0.25">
      <c r="F302" s="201"/>
    </row>
    <row r="303" spans="6:6" x14ac:dyDescent="0.25">
      <c r="F303" s="201"/>
    </row>
    <row r="304" spans="6:6" x14ac:dyDescent="0.25">
      <c r="F304" s="201"/>
    </row>
    <row r="305" spans="6:6" x14ac:dyDescent="0.25">
      <c r="F305" s="201"/>
    </row>
    <row r="306" spans="6:6" x14ac:dyDescent="0.25">
      <c r="F306" s="201"/>
    </row>
    <row r="307" spans="6:6" x14ac:dyDescent="0.25">
      <c r="F307" s="201"/>
    </row>
    <row r="308" spans="6:6" x14ac:dyDescent="0.25">
      <c r="F308" s="201"/>
    </row>
    <row r="309" spans="6:6" x14ac:dyDescent="0.25">
      <c r="F309" s="201"/>
    </row>
    <row r="310" spans="6:6" x14ac:dyDescent="0.25">
      <c r="F310" s="201"/>
    </row>
    <row r="311" spans="6:6" x14ac:dyDescent="0.25">
      <c r="F311" s="201"/>
    </row>
    <row r="312" spans="6:6" x14ac:dyDescent="0.25">
      <c r="F312" s="201"/>
    </row>
    <row r="313" spans="6:6" x14ac:dyDescent="0.25">
      <c r="F313" s="201"/>
    </row>
    <row r="314" spans="6:6" x14ac:dyDescent="0.25">
      <c r="F314" s="201"/>
    </row>
    <row r="315" spans="6:6" x14ac:dyDescent="0.25">
      <c r="F315" s="201"/>
    </row>
    <row r="316" spans="6:6" x14ac:dyDescent="0.25">
      <c r="F316" s="201"/>
    </row>
    <row r="317" spans="6:6" x14ac:dyDescent="0.25">
      <c r="F317" s="201"/>
    </row>
    <row r="318" spans="6:6" x14ac:dyDescent="0.25">
      <c r="F318" s="201"/>
    </row>
    <row r="319" spans="6:6" x14ac:dyDescent="0.25">
      <c r="F319" s="201"/>
    </row>
    <row r="320" spans="6:6" x14ac:dyDescent="0.25">
      <c r="F320" s="201"/>
    </row>
    <row r="321" spans="6:6" x14ac:dyDescent="0.25">
      <c r="F321" s="201"/>
    </row>
    <row r="322" spans="6:6" x14ac:dyDescent="0.25">
      <c r="F322" s="201"/>
    </row>
    <row r="323" spans="6:6" x14ac:dyDescent="0.25">
      <c r="F323" s="201"/>
    </row>
    <row r="324" spans="6:6" x14ac:dyDescent="0.25">
      <c r="F324" s="201"/>
    </row>
    <row r="325" spans="6:6" x14ac:dyDescent="0.25">
      <c r="F325" s="201"/>
    </row>
    <row r="326" spans="6:6" x14ac:dyDescent="0.25">
      <c r="F326" s="201"/>
    </row>
    <row r="327" spans="6:6" x14ac:dyDescent="0.25">
      <c r="F327" s="201"/>
    </row>
    <row r="328" spans="6:6" x14ac:dyDescent="0.25">
      <c r="F328" s="201"/>
    </row>
    <row r="329" spans="6:6" x14ac:dyDescent="0.25">
      <c r="F329" s="201"/>
    </row>
    <row r="330" spans="6:6" x14ac:dyDescent="0.25">
      <c r="F330" s="201"/>
    </row>
    <row r="331" spans="6:6" x14ac:dyDescent="0.25">
      <c r="F331" s="201"/>
    </row>
    <row r="332" spans="6:6" x14ac:dyDescent="0.25">
      <c r="F332" s="201"/>
    </row>
    <row r="333" spans="6:6" x14ac:dyDescent="0.25">
      <c r="F333" s="201"/>
    </row>
    <row r="334" spans="6:6" x14ac:dyDescent="0.25">
      <c r="F334" s="201"/>
    </row>
    <row r="335" spans="6:6" x14ac:dyDescent="0.25">
      <c r="F335" s="201"/>
    </row>
    <row r="336" spans="6:6" x14ac:dyDescent="0.25">
      <c r="F336" s="201"/>
    </row>
    <row r="337" spans="6:6" x14ac:dyDescent="0.25">
      <c r="F337" s="201"/>
    </row>
    <row r="338" spans="6:6" x14ac:dyDescent="0.25">
      <c r="F338" s="201"/>
    </row>
    <row r="339" spans="6:6" x14ac:dyDescent="0.25">
      <c r="F339" s="201"/>
    </row>
    <row r="340" spans="6:6" x14ac:dyDescent="0.25">
      <c r="F340" s="201"/>
    </row>
    <row r="341" spans="6:6" x14ac:dyDescent="0.25">
      <c r="F341" s="201"/>
    </row>
    <row r="342" spans="6:6" x14ac:dyDescent="0.25">
      <c r="F342" s="201"/>
    </row>
    <row r="343" spans="6:6" x14ac:dyDescent="0.25">
      <c r="F343" s="201"/>
    </row>
    <row r="344" spans="6:6" x14ac:dyDescent="0.25">
      <c r="F344" s="201"/>
    </row>
    <row r="345" spans="6:6" x14ac:dyDescent="0.25">
      <c r="F345" s="201"/>
    </row>
    <row r="346" spans="6:6" x14ac:dyDescent="0.25">
      <c r="F346" s="201"/>
    </row>
    <row r="347" spans="6:6" x14ac:dyDescent="0.25">
      <c r="F347" s="201"/>
    </row>
    <row r="348" spans="6:6" x14ac:dyDescent="0.25">
      <c r="F348" s="201"/>
    </row>
    <row r="349" spans="6:6" x14ac:dyDescent="0.25">
      <c r="F349" s="201"/>
    </row>
    <row r="350" spans="6:6" x14ac:dyDescent="0.25">
      <c r="F350" s="201"/>
    </row>
    <row r="351" spans="6:6" x14ac:dyDescent="0.25">
      <c r="F351" s="201"/>
    </row>
    <row r="352" spans="6:6" x14ac:dyDescent="0.25">
      <c r="F352" s="201"/>
    </row>
    <row r="353" spans="6:6" x14ac:dyDescent="0.25">
      <c r="F353" s="201"/>
    </row>
    <row r="354" spans="6:6" x14ac:dyDescent="0.25">
      <c r="F354" s="201"/>
    </row>
    <row r="355" spans="6:6" x14ac:dyDescent="0.25">
      <c r="F355" s="201"/>
    </row>
    <row r="356" spans="6:6" x14ac:dyDescent="0.25">
      <c r="F356" s="201"/>
    </row>
    <row r="357" spans="6:6" x14ac:dyDescent="0.25">
      <c r="F357" s="201"/>
    </row>
    <row r="358" spans="6:6" x14ac:dyDescent="0.25">
      <c r="F358" s="201"/>
    </row>
    <row r="359" spans="6:6" x14ac:dyDescent="0.25">
      <c r="F359" s="201"/>
    </row>
    <row r="360" spans="6:6" x14ac:dyDescent="0.25">
      <c r="F360" s="201"/>
    </row>
    <row r="361" spans="6:6" x14ac:dyDescent="0.25">
      <c r="F361" s="201"/>
    </row>
    <row r="362" spans="6:6" x14ac:dyDescent="0.25">
      <c r="F362" s="201"/>
    </row>
    <row r="363" spans="6:6" x14ac:dyDescent="0.25">
      <c r="F363" s="201"/>
    </row>
    <row r="364" spans="6:6" x14ac:dyDescent="0.25">
      <c r="F364" s="201"/>
    </row>
    <row r="365" spans="6:6" x14ac:dyDescent="0.25">
      <c r="F365" s="201"/>
    </row>
    <row r="366" spans="6:6" x14ac:dyDescent="0.25">
      <c r="F366" s="201"/>
    </row>
    <row r="367" spans="6:6" x14ac:dyDescent="0.25">
      <c r="F367" s="201"/>
    </row>
    <row r="368" spans="6:6" x14ac:dyDescent="0.25">
      <c r="F368" s="201"/>
    </row>
    <row r="369" spans="6:6" x14ac:dyDescent="0.25">
      <c r="F369" s="201"/>
    </row>
    <row r="370" spans="6:6" x14ac:dyDescent="0.25">
      <c r="F370" s="201"/>
    </row>
    <row r="371" spans="6:6" x14ac:dyDescent="0.25">
      <c r="F371" s="201"/>
    </row>
    <row r="372" spans="6:6" x14ac:dyDescent="0.25">
      <c r="F372" s="201"/>
    </row>
    <row r="373" spans="6:6" x14ac:dyDescent="0.25">
      <c r="F373" s="201"/>
    </row>
    <row r="374" spans="6:6" x14ac:dyDescent="0.25">
      <c r="F374" s="201"/>
    </row>
    <row r="375" spans="6:6" x14ac:dyDescent="0.25">
      <c r="F375" s="201"/>
    </row>
    <row r="376" spans="6:6" x14ac:dyDescent="0.25">
      <c r="F376" s="201"/>
    </row>
    <row r="377" spans="6:6" x14ac:dyDescent="0.25">
      <c r="F377" s="201"/>
    </row>
    <row r="378" spans="6:6" x14ac:dyDescent="0.25">
      <c r="F378" s="201"/>
    </row>
    <row r="379" spans="6:6" x14ac:dyDescent="0.25">
      <c r="F379" s="201"/>
    </row>
    <row r="380" spans="6:6" x14ac:dyDescent="0.25">
      <c r="F380" s="201"/>
    </row>
    <row r="381" spans="6:6" x14ac:dyDescent="0.25">
      <c r="F381" s="201"/>
    </row>
  </sheetData>
  <mergeCells count="12">
    <mergeCell ref="A155:E155"/>
    <mergeCell ref="A1:F1"/>
    <mergeCell ref="A2:F2"/>
    <mergeCell ref="A3:F3"/>
    <mergeCell ref="A4:F4"/>
    <mergeCell ref="E8:F8"/>
    <mergeCell ref="E9:F9"/>
    <mergeCell ref="C34:E34"/>
    <mergeCell ref="B36:B40"/>
    <mergeCell ref="C109:E109"/>
    <mergeCell ref="C140:E140"/>
    <mergeCell ref="C153:E153"/>
  </mergeCells>
  <conditionalFormatting sqref="E10 E12:E13">
    <cfRule type="cellIs" dxfId="116" priority="1" operator="equal">
      <formula>0</formula>
    </cfRule>
  </conditionalFormatting>
  <conditionalFormatting sqref="E44:E47">
    <cfRule type="cellIs" dxfId="115" priority="2" operator="equal">
      <formula>0</formula>
    </cfRule>
  </conditionalFormatting>
  <conditionalFormatting sqref="E51:E53 E57:E62 E66 E68:E69 E73:E74 E76:E80 E84:E86 E88:E91">
    <cfRule type="cellIs" dxfId="114" priority="3" operator="equal">
      <formula>0</formula>
    </cfRule>
  </conditionalFormatting>
  <conditionalFormatting sqref="E93:E95 E98:E102">
    <cfRule type="cellIs" dxfId="113" priority="4" operator="equal">
      <formula>0</formula>
    </cfRule>
  </conditionalFormatting>
  <conditionalFormatting sqref="E105:E107">
    <cfRule type="cellIs" dxfId="112" priority="5" operator="equal">
      <formula>0</formula>
    </cfRule>
  </conditionalFormatting>
  <conditionalFormatting sqref="E114 E117:E123 E125:E126 E129:E132">
    <cfRule type="cellIs" dxfId="111" priority="6" operator="equal">
      <formula>0</formula>
    </cfRule>
  </conditionalFormatting>
  <conditionalFormatting sqref="E135 E138">
    <cfRule type="cellIs" dxfId="110" priority="7" operator="equal">
      <formula>0</formula>
    </cfRule>
  </conditionalFormatting>
  <conditionalFormatting sqref="E143:E151">
    <cfRule type="cellIs" dxfId="109" priority="8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3" manualBreakCount="3">
    <brk id="47" max="5" man="1"/>
    <brk id="91" max="5" man="1"/>
    <brk id="132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C4908-D121-4919-B106-FD0CF57E2E20}">
  <sheetPr>
    <pageSetUpPr fitToPage="1"/>
  </sheetPr>
  <dimension ref="A1:M387"/>
  <sheetViews>
    <sheetView zoomScaleNormal="100" zoomScaleSheetLayoutView="115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2.7109375" style="201" customWidth="1"/>
    <col min="6" max="6" width="17.7109375" style="202" customWidth="1"/>
    <col min="7" max="7" width="3.7109375" style="139" customWidth="1"/>
    <col min="8" max="216" width="11.42578125" style="139"/>
    <col min="217" max="217" width="10.7109375" style="139" customWidth="1"/>
    <col min="218" max="218" width="50.7109375" style="139" customWidth="1"/>
    <col min="219" max="219" width="5.7109375" style="139" customWidth="1"/>
    <col min="220" max="220" width="8.7109375" style="139" customWidth="1"/>
    <col min="221" max="221" width="10.7109375" style="139" customWidth="1"/>
    <col min="222" max="222" width="13.7109375" style="139" customWidth="1"/>
    <col min="223" max="223" width="3.7109375" style="139" customWidth="1"/>
    <col min="224" max="472" width="11.42578125" style="139"/>
    <col min="473" max="473" width="10.7109375" style="139" customWidth="1"/>
    <col min="474" max="474" width="50.7109375" style="139" customWidth="1"/>
    <col min="475" max="475" width="5.7109375" style="139" customWidth="1"/>
    <col min="476" max="476" width="8.7109375" style="139" customWidth="1"/>
    <col min="477" max="477" width="10.7109375" style="139" customWidth="1"/>
    <col min="478" max="478" width="13.7109375" style="139" customWidth="1"/>
    <col min="479" max="479" width="3.7109375" style="139" customWidth="1"/>
    <col min="480" max="728" width="11.42578125" style="139"/>
    <col min="729" max="729" width="10.7109375" style="139" customWidth="1"/>
    <col min="730" max="730" width="50.7109375" style="139" customWidth="1"/>
    <col min="731" max="731" width="5.7109375" style="139" customWidth="1"/>
    <col min="732" max="732" width="8.7109375" style="139" customWidth="1"/>
    <col min="733" max="733" width="10.7109375" style="139" customWidth="1"/>
    <col min="734" max="734" width="13.7109375" style="139" customWidth="1"/>
    <col min="735" max="735" width="3.7109375" style="139" customWidth="1"/>
    <col min="736" max="984" width="11.42578125" style="139"/>
    <col min="985" max="985" width="10.7109375" style="139" customWidth="1"/>
    <col min="986" max="986" width="50.7109375" style="139" customWidth="1"/>
    <col min="987" max="987" width="5.7109375" style="139" customWidth="1"/>
    <col min="988" max="988" width="8.7109375" style="139" customWidth="1"/>
    <col min="989" max="989" width="10.7109375" style="139" customWidth="1"/>
    <col min="990" max="990" width="13.7109375" style="139" customWidth="1"/>
    <col min="991" max="991" width="3.7109375" style="139" customWidth="1"/>
    <col min="992" max="1240" width="11.42578125" style="139"/>
    <col min="1241" max="1241" width="10.7109375" style="139" customWidth="1"/>
    <col min="1242" max="1242" width="50.7109375" style="139" customWidth="1"/>
    <col min="1243" max="1243" width="5.7109375" style="139" customWidth="1"/>
    <col min="1244" max="1244" width="8.7109375" style="139" customWidth="1"/>
    <col min="1245" max="1245" width="10.7109375" style="139" customWidth="1"/>
    <col min="1246" max="1246" width="13.7109375" style="139" customWidth="1"/>
    <col min="1247" max="1247" width="3.7109375" style="139" customWidth="1"/>
    <col min="1248" max="1496" width="11.42578125" style="139"/>
    <col min="1497" max="1497" width="10.7109375" style="139" customWidth="1"/>
    <col min="1498" max="1498" width="50.7109375" style="139" customWidth="1"/>
    <col min="1499" max="1499" width="5.7109375" style="139" customWidth="1"/>
    <col min="1500" max="1500" width="8.7109375" style="139" customWidth="1"/>
    <col min="1501" max="1501" width="10.7109375" style="139" customWidth="1"/>
    <col min="1502" max="1502" width="13.7109375" style="139" customWidth="1"/>
    <col min="1503" max="1503" width="3.7109375" style="139" customWidth="1"/>
    <col min="1504" max="1752" width="11.42578125" style="139"/>
    <col min="1753" max="1753" width="10.7109375" style="139" customWidth="1"/>
    <col min="1754" max="1754" width="50.7109375" style="139" customWidth="1"/>
    <col min="1755" max="1755" width="5.7109375" style="139" customWidth="1"/>
    <col min="1756" max="1756" width="8.7109375" style="139" customWidth="1"/>
    <col min="1757" max="1757" width="10.7109375" style="139" customWidth="1"/>
    <col min="1758" max="1758" width="13.7109375" style="139" customWidth="1"/>
    <col min="1759" max="1759" width="3.7109375" style="139" customWidth="1"/>
    <col min="1760" max="2008" width="11.42578125" style="139"/>
    <col min="2009" max="2009" width="10.7109375" style="139" customWidth="1"/>
    <col min="2010" max="2010" width="50.7109375" style="139" customWidth="1"/>
    <col min="2011" max="2011" width="5.7109375" style="139" customWidth="1"/>
    <col min="2012" max="2012" width="8.7109375" style="139" customWidth="1"/>
    <col min="2013" max="2013" width="10.7109375" style="139" customWidth="1"/>
    <col min="2014" max="2014" width="13.7109375" style="139" customWidth="1"/>
    <col min="2015" max="2015" width="3.7109375" style="139" customWidth="1"/>
    <col min="2016" max="2264" width="11.42578125" style="139"/>
    <col min="2265" max="2265" width="10.7109375" style="139" customWidth="1"/>
    <col min="2266" max="2266" width="50.7109375" style="139" customWidth="1"/>
    <col min="2267" max="2267" width="5.7109375" style="139" customWidth="1"/>
    <col min="2268" max="2268" width="8.7109375" style="139" customWidth="1"/>
    <col min="2269" max="2269" width="10.7109375" style="139" customWidth="1"/>
    <col min="2270" max="2270" width="13.7109375" style="139" customWidth="1"/>
    <col min="2271" max="2271" width="3.7109375" style="139" customWidth="1"/>
    <col min="2272" max="2520" width="11.42578125" style="139"/>
    <col min="2521" max="2521" width="10.7109375" style="139" customWidth="1"/>
    <col min="2522" max="2522" width="50.7109375" style="139" customWidth="1"/>
    <col min="2523" max="2523" width="5.7109375" style="139" customWidth="1"/>
    <col min="2524" max="2524" width="8.7109375" style="139" customWidth="1"/>
    <col min="2525" max="2525" width="10.7109375" style="139" customWidth="1"/>
    <col min="2526" max="2526" width="13.7109375" style="139" customWidth="1"/>
    <col min="2527" max="2527" width="3.7109375" style="139" customWidth="1"/>
    <col min="2528" max="2776" width="11.42578125" style="139"/>
    <col min="2777" max="2777" width="10.7109375" style="139" customWidth="1"/>
    <col min="2778" max="2778" width="50.7109375" style="139" customWidth="1"/>
    <col min="2779" max="2779" width="5.7109375" style="139" customWidth="1"/>
    <col min="2780" max="2780" width="8.7109375" style="139" customWidth="1"/>
    <col min="2781" max="2781" width="10.7109375" style="139" customWidth="1"/>
    <col min="2782" max="2782" width="13.7109375" style="139" customWidth="1"/>
    <col min="2783" max="2783" width="3.7109375" style="139" customWidth="1"/>
    <col min="2784" max="3032" width="11.42578125" style="139"/>
    <col min="3033" max="3033" width="10.7109375" style="139" customWidth="1"/>
    <col min="3034" max="3034" width="50.7109375" style="139" customWidth="1"/>
    <col min="3035" max="3035" width="5.7109375" style="139" customWidth="1"/>
    <col min="3036" max="3036" width="8.7109375" style="139" customWidth="1"/>
    <col min="3037" max="3037" width="10.7109375" style="139" customWidth="1"/>
    <col min="3038" max="3038" width="13.7109375" style="139" customWidth="1"/>
    <col min="3039" max="3039" width="3.7109375" style="139" customWidth="1"/>
    <col min="3040" max="3288" width="11.42578125" style="139"/>
    <col min="3289" max="3289" width="10.7109375" style="139" customWidth="1"/>
    <col min="3290" max="3290" width="50.7109375" style="139" customWidth="1"/>
    <col min="3291" max="3291" width="5.7109375" style="139" customWidth="1"/>
    <col min="3292" max="3292" width="8.7109375" style="139" customWidth="1"/>
    <col min="3293" max="3293" width="10.7109375" style="139" customWidth="1"/>
    <col min="3294" max="3294" width="13.7109375" style="139" customWidth="1"/>
    <col min="3295" max="3295" width="3.7109375" style="139" customWidth="1"/>
    <col min="3296" max="3544" width="11.42578125" style="139"/>
    <col min="3545" max="3545" width="10.7109375" style="139" customWidth="1"/>
    <col min="3546" max="3546" width="50.7109375" style="139" customWidth="1"/>
    <col min="3547" max="3547" width="5.7109375" style="139" customWidth="1"/>
    <col min="3548" max="3548" width="8.7109375" style="139" customWidth="1"/>
    <col min="3549" max="3549" width="10.7109375" style="139" customWidth="1"/>
    <col min="3550" max="3550" width="13.7109375" style="139" customWidth="1"/>
    <col min="3551" max="3551" width="3.7109375" style="139" customWidth="1"/>
    <col min="3552" max="3800" width="11.42578125" style="139"/>
    <col min="3801" max="3801" width="10.7109375" style="139" customWidth="1"/>
    <col min="3802" max="3802" width="50.7109375" style="139" customWidth="1"/>
    <col min="3803" max="3803" width="5.7109375" style="139" customWidth="1"/>
    <col min="3804" max="3804" width="8.7109375" style="139" customWidth="1"/>
    <col min="3805" max="3805" width="10.7109375" style="139" customWidth="1"/>
    <col min="3806" max="3806" width="13.7109375" style="139" customWidth="1"/>
    <col min="3807" max="3807" width="3.7109375" style="139" customWidth="1"/>
    <col min="3808" max="4056" width="11.42578125" style="139"/>
    <col min="4057" max="4057" width="10.7109375" style="139" customWidth="1"/>
    <col min="4058" max="4058" width="50.7109375" style="139" customWidth="1"/>
    <col min="4059" max="4059" width="5.7109375" style="139" customWidth="1"/>
    <col min="4060" max="4060" width="8.7109375" style="139" customWidth="1"/>
    <col min="4061" max="4061" width="10.7109375" style="139" customWidth="1"/>
    <col min="4062" max="4062" width="13.7109375" style="139" customWidth="1"/>
    <col min="4063" max="4063" width="3.7109375" style="139" customWidth="1"/>
    <col min="4064" max="4312" width="11.42578125" style="139"/>
    <col min="4313" max="4313" width="10.7109375" style="139" customWidth="1"/>
    <col min="4314" max="4314" width="50.7109375" style="139" customWidth="1"/>
    <col min="4315" max="4315" width="5.7109375" style="139" customWidth="1"/>
    <col min="4316" max="4316" width="8.7109375" style="139" customWidth="1"/>
    <col min="4317" max="4317" width="10.7109375" style="139" customWidth="1"/>
    <col min="4318" max="4318" width="13.7109375" style="139" customWidth="1"/>
    <col min="4319" max="4319" width="3.7109375" style="139" customWidth="1"/>
    <col min="4320" max="4568" width="11.42578125" style="139"/>
    <col min="4569" max="4569" width="10.7109375" style="139" customWidth="1"/>
    <col min="4570" max="4570" width="50.7109375" style="139" customWidth="1"/>
    <col min="4571" max="4571" width="5.7109375" style="139" customWidth="1"/>
    <col min="4572" max="4572" width="8.7109375" style="139" customWidth="1"/>
    <col min="4573" max="4573" width="10.7109375" style="139" customWidth="1"/>
    <col min="4574" max="4574" width="13.7109375" style="139" customWidth="1"/>
    <col min="4575" max="4575" width="3.7109375" style="139" customWidth="1"/>
    <col min="4576" max="4824" width="11.42578125" style="139"/>
    <col min="4825" max="4825" width="10.7109375" style="139" customWidth="1"/>
    <col min="4826" max="4826" width="50.7109375" style="139" customWidth="1"/>
    <col min="4827" max="4827" width="5.7109375" style="139" customWidth="1"/>
    <col min="4828" max="4828" width="8.7109375" style="139" customWidth="1"/>
    <col min="4829" max="4829" width="10.7109375" style="139" customWidth="1"/>
    <col min="4830" max="4830" width="13.7109375" style="139" customWidth="1"/>
    <col min="4831" max="4831" width="3.7109375" style="139" customWidth="1"/>
    <col min="4832" max="5080" width="11.42578125" style="139"/>
    <col min="5081" max="5081" width="10.7109375" style="139" customWidth="1"/>
    <col min="5082" max="5082" width="50.7109375" style="139" customWidth="1"/>
    <col min="5083" max="5083" width="5.7109375" style="139" customWidth="1"/>
    <col min="5084" max="5084" width="8.7109375" style="139" customWidth="1"/>
    <col min="5085" max="5085" width="10.7109375" style="139" customWidth="1"/>
    <col min="5086" max="5086" width="13.7109375" style="139" customWidth="1"/>
    <col min="5087" max="5087" width="3.7109375" style="139" customWidth="1"/>
    <col min="5088" max="5336" width="11.42578125" style="139"/>
    <col min="5337" max="5337" width="10.7109375" style="139" customWidth="1"/>
    <col min="5338" max="5338" width="50.7109375" style="139" customWidth="1"/>
    <col min="5339" max="5339" width="5.7109375" style="139" customWidth="1"/>
    <col min="5340" max="5340" width="8.7109375" style="139" customWidth="1"/>
    <col min="5341" max="5341" width="10.7109375" style="139" customWidth="1"/>
    <col min="5342" max="5342" width="13.7109375" style="139" customWidth="1"/>
    <col min="5343" max="5343" width="3.7109375" style="139" customWidth="1"/>
    <col min="5344" max="5592" width="11.42578125" style="139"/>
    <col min="5593" max="5593" width="10.7109375" style="139" customWidth="1"/>
    <col min="5594" max="5594" width="50.7109375" style="139" customWidth="1"/>
    <col min="5595" max="5595" width="5.7109375" style="139" customWidth="1"/>
    <col min="5596" max="5596" width="8.7109375" style="139" customWidth="1"/>
    <col min="5597" max="5597" width="10.7109375" style="139" customWidth="1"/>
    <col min="5598" max="5598" width="13.7109375" style="139" customWidth="1"/>
    <col min="5599" max="5599" width="3.7109375" style="139" customWidth="1"/>
    <col min="5600" max="5848" width="11.42578125" style="139"/>
    <col min="5849" max="5849" width="10.7109375" style="139" customWidth="1"/>
    <col min="5850" max="5850" width="50.7109375" style="139" customWidth="1"/>
    <col min="5851" max="5851" width="5.7109375" style="139" customWidth="1"/>
    <col min="5852" max="5852" width="8.7109375" style="139" customWidth="1"/>
    <col min="5853" max="5853" width="10.7109375" style="139" customWidth="1"/>
    <col min="5854" max="5854" width="13.7109375" style="139" customWidth="1"/>
    <col min="5855" max="5855" width="3.7109375" style="139" customWidth="1"/>
    <col min="5856" max="6104" width="11.42578125" style="139"/>
    <col min="6105" max="6105" width="10.7109375" style="139" customWidth="1"/>
    <col min="6106" max="6106" width="50.7109375" style="139" customWidth="1"/>
    <col min="6107" max="6107" width="5.7109375" style="139" customWidth="1"/>
    <col min="6108" max="6108" width="8.7109375" style="139" customWidth="1"/>
    <col min="6109" max="6109" width="10.7109375" style="139" customWidth="1"/>
    <col min="6110" max="6110" width="13.7109375" style="139" customWidth="1"/>
    <col min="6111" max="6111" width="3.7109375" style="139" customWidth="1"/>
    <col min="6112" max="6360" width="11.42578125" style="139"/>
    <col min="6361" max="6361" width="10.7109375" style="139" customWidth="1"/>
    <col min="6362" max="6362" width="50.7109375" style="139" customWidth="1"/>
    <col min="6363" max="6363" width="5.7109375" style="139" customWidth="1"/>
    <col min="6364" max="6364" width="8.7109375" style="139" customWidth="1"/>
    <col min="6365" max="6365" width="10.7109375" style="139" customWidth="1"/>
    <col min="6366" max="6366" width="13.7109375" style="139" customWidth="1"/>
    <col min="6367" max="6367" width="3.7109375" style="139" customWidth="1"/>
    <col min="6368" max="6616" width="11.42578125" style="139"/>
    <col min="6617" max="6617" width="10.7109375" style="139" customWidth="1"/>
    <col min="6618" max="6618" width="50.7109375" style="139" customWidth="1"/>
    <col min="6619" max="6619" width="5.7109375" style="139" customWidth="1"/>
    <col min="6620" max="6620" width="8.7109375" style="139" customWidth="1"/>
    <col min="6621" max="6621" width="10.7109375" style="139" customWidth="1"/>
    <col min="6622" max="6622" width="13.7109375" style="139" customWidth="1"/>
    <col min="6623" max="6623" width="3.7109375" style="139" customWidth="1"/>
    <col min="6624" max="6872" width="11.42578125" style="139"/>
    <col min="6873" max="6873" width="10.7109375" style="139" customWidth="1"/>
    <col min="6874" max="6874" width="50.7109375" style="139" customWidth="1"/>
    <col min="6875" max="6875" width="5.7109375" style="139" customWidth="1"/>
    <col min="6876" max="6876" width="8.7109375" style="139" customWidth="1"/>
    <col min="6877" max="6877" width="10.7109375" style="139" customWidth="1"/>
    <col min="6878" max="6878" width="13.7109375" style="139" customWidth="1"/>
    <col min="6879" max="6879" width="3.7109375" style="139" customWidth="1"/>
    <col min="6880" max="7128" width="11.42578125" style="139"/>
    <col min="7129" max="7129" width="10.7109375" style="139" customWidth="1"/>
    <col min="7130" max="7130" width="50.7109375" style="139" customWidth="1"/>
    <col min="7131" max="7131" width="5.7109375" style="139" customWidth="1"/>
    <col min="7132" max="7132" width="8.7109375" style="139" customWidth="1"/>
    <col min="7133" max="7133" width="10.7109375" style="139" customWidth="1"/>
    <col min="7134" max="7134" width="13.7109375" style="139" customWidth="1"/>
    <col min="7135" max="7135" width="3.7109375" style="139" customWidth="1"/>
    <col min="7136" max="7384" width="11.42578125" style="139"/>
    <col min="7385" max="7385" width="10.7109375" style="139" customWidth="1"/>
    <col min="7386" max="7386" width="50.7109375" style="139" customWidth="1"/>
    <col min="7387" max="7387" width="5.7109375" style="139" customWidth="1"/>
    <col min="7388" max="7388" width="8.7109375" style="139" customWidth="1"/>
    <col min="7389" max="7389" width="10.7109375" style="139" customWidth="1"/>
    <col min="7390" max="7390" width="13.7109375" style="139" customWidth="1"/>
    <col min="7391" max="7391" width="3.7109375" style="139" customWidth="1"/>
    <col min="7392" max="7640" width="11.42578125" style="139"/>
    <col min="7641" max="7641" width="10.7109375" style="139" customWidth="1"/>
    <col min="7642" max="7642" width="50.7109375" style="139" customWidth="1"/>
    <col min="7643" max="7643" width="5.7109375" style="139" customWidth="1"/>
    <col min="7644" max="7644" width="8.7109375" style="139" customWidth="1"/>
    <col min="7645" max="7645" width="10.7109375" style="139" customWidth="1"/>
    <col min="7646" max="7646" width="13.7109375" style="139" customWidth="1"/>
    <col min="7647" max="7647" width="3.7109375" style="139" customWidth="1"/>
    <col min="7648" max="7896" width="11.42578125" style="139"/>
    <col min="7897" max="7897" width="10.7109375" style="139" customWidth="1"/>
    <col min="7898" max="7898" width="50.7109375" style="139" customWidth="1"/>
    <col min="7899" max="7899" width="5.7109375" style="139" customWidth="1"/>
    <col min="7900" max="7900" width="8.7109375" style="139" customWidth="1"/>
    <col min="7901" max="7901" width="10.7109375" style="139" customWidth="1"/>
    <col min="7902" max="7902" width="13.7109375" style="139" customWidth="1"/>
    <col min="7903" max="7903" width="3.7109375" style="139" customWidth="1"/>
    <col min="7904" max="8152" width="11.42578125" style="139"/>
    <col min="8153" max="8153" width="10.7109375" style="139" customWidth="1"/>
    <col min="8154" max="8154" width="50.7109375" style="139" customWidth="1"/>
    <col min="8155" max="8155" width="5.7109375" style="139" customWidth="1"/>
    <col min="8156" max="8156" width="8.7109375" style="139" customWidth="1"/>
    <col min="8157" max="8157" width="10.7109375" style="139" customWidth="1"/>
    <col min="8158" max="8158" width="13.7109375" style="139" customWidth="1"/>
    <col min="8159" max="8159" width="3.7109375" style="139" customWidth="1"/>
    <col min="8160" max="8408" width="11.42578125" style="139"/>
    <col min="8409" max="8409" width="10.7109375" style="139" customWidth="1"/>
    <col min="8410" max="8410" width="50.7109375" style="139" customWidth="1"/>
    <col min="8411" max="8411" width="5.7109375" style="139" customWidth="1"/>
    <col min="8412" max="8412" width="8.7109375" style="139" customWidth="1"/>
    <col min="8413" max="8413" width="10.7109375" style="139" customWidth="1"/>
    <col min="8414" max="8414" width="13.7109375" style="139" customWidth="1"/>
    <col min="8415" max="8415" width="3.7109375" style="139" customWidth="1"/>
    <col min="8416" max="8664" width="11.42578125" style="139"/>
    <col min="8665" max="8665" width="10.7109375" style="139" customWidth="1"/>
    <col min="8666" max="8666" width="50.7109375" style="139" customWidth="1"/>
    <col min="8667" max="8667" width="5.7109375" style="139" customWidth="1"/>
    <col min="8668" max="8668" width="8.7109375" style="139" customWidth="1"/>
    <col min="8669" max="8669" width="10.7109375" style="139" customWidth="1"/>
    <col min="8670" max="8670" width="13.7109375" style="139" customWidth="1"/>
    <col min="8671" max="8671" width="3.7109375" style="139" customWidth="1"/>
    <col min="8672" max="8920" width="11.42578125" style="139"/>
    <col min="8921" max="8921" width="10.7109375" style="139" customWidth="1"/>
    <col min="8922" max="8922" width="50.7109375" style="139" customWidth="1"/>
    <col min="8923" max="8923" width="5.7109375" style="139" customWidth="1"/>
    <col min="8924" max="8924" width="8.7109375" style="139" customWidth="1"/>
    <col min="8925" max="8925" width="10.7109375" style="139" customWidth="1"/>
    <col min="8926" max="8926" width="13.7109375" style="139" customWidth="1"/>
    <col min="8927" max="8927" width="3.7109375" style="139" customWidth="1"/>
    <col min="8928" max="9176" width="11.42578125" style="139"/>
    <col min="9177" max="9177" width="10.7109375" style="139" customWidth="1"/>
    <col min="9178" max="9178" width="50.7109375" style="139" customWidth="1"/>
    <col min="9179" max="9179" width="5.7109375" style="139" customWidth="1"/>
    <col min="9180" max="9180" width="8.7109375" style="139" customWidth="1"/>
    <col min="9181" max="9181" width="10.7109375" style="139" customWidth="1"/>
    <col min="9182" max="9182" width="13.7109375" style="139" customWidth="1"/>
    <col min="9183" max="9183" width="3.7109375" style="139" customWidth="1"/>
    <col min="9184" max="9432" width="11.42578125" style="139"/>
    <col min="9433" max="9433" width="10.7109375" style="139" customWidth="1"/>
    <col min="9434" max="9434" width="50.7109375" style="139" customWidth="1"/>
    <col min="9435" max="9435" width="5.7109375" style="139" customWidth="1"/>
    <col min="9436" max="9436" width="8.7109375" style="139" customWidth="1"/>
    <col min="9437" max="9437" width="10.7109375" style="139" customWidth="1"/>
    <col min="9438" max="9438" width="13.7109375" style="139" customWidth="1"/>
    <col min="9439" max="9439" width="3.7109375" style="139" customWidth="1"/>
    <col min="9440" max="9688" width="11.42578125" style="139"/>
    <col min="9689" max="9689" width="10.7109375" style="139" customWidth="1"/>
    <col min="9690" max="9690" width="50.7109375" style="139" customWidth="1"/>
    <col min="9691" max="9691" width="5.7109375" style="139" customWidth="1"/>
    <col min="9692" max="9692" width="8.7109375" style="139" customWidth="1"/>
    <col min="9693" max="9693" width="10.7109375" style="139" customWidth="1"/>
    <col min="9694" max="9694" width="13.7109375" style="139" customWidth="1"/>
    <col min="9695" max="9695" width="3.7109375" style="139" customWidth="1"/>
    <col min="9696" max="9944" width="11.42578125" style="139"/>
    <col min="9945" max="9945" width="10.7109375" style="139" customWidth="1"/>
    <col min="9946" max="9946" width="50.7109375" style="139" customWidth="1"/>
    <col min="9947" max="9947" width="5.7109375" style="139" customWidth="1"/>
    <col min="9948" max="9948" width="8.7109375" style="139" customWidth="1"/>
    <col min="9949" max="9949" width="10.7109375" style="139" customWidth="1"/>
    <col min="9950" max="9950" width="13.7109375" style="139" customWidth="1"/>
    <col min="9951" max="9951" width="3.7109375" style="139" customWidth="1"/>
    <col min="9952" max="10200" width="11.42578125" style="139"/>
    <col min="10201" max="10201" width="10.7109375" style="139" customWidth="1"/>
    <col min="10202" max="10202" width="50.7109375" style="139" customWidth="1"/>
    <col min="10203" max="10203" width="5.7109375" style="139" customWidth="1"/>
    <col min="10204" max="10204" width="8.7109375" style="139" customWidth="1"/>
    <col min="10205" max="10205" width="10.7109375" style="139" customWidth="1"/>
    <col min="10206" max="10206" width="13.7109375" style="139" customWidth="1"/>
    <col min="10207" max="10207" width="3.7109375" style="139" customWidth="1"/>
    <col min="10208" max="10456" width="11.42578125" style="139"/>
    <col min="10457" max="10457" width="10.7109375" style="139" customWidth="1"/>
    <col min="10458" max="10458" width="50.7109375" style="139" customWidth="1"/>
    <col min="10459" max="10459" width="5.7109375" style="139" customWidth="1"/>
    <col min="10460" max="10460" width="8.7109375" style="139" customWidth="1"/>
    <col min="10461" max="10461" width="10.7109375" style="139" customWidth="1"/>
    <col min="10462" max="10462" width="13.7109375" style="139" customWidth="1"/>
    <col min="10463" max="10463" width="3.7109375" style="139" customWidth="1"/>
    <col min="10464" max="10712" width="11.42578125" style="139"/>
    <col min="10713" max="10713" width="10.7109375" style="139" customWidth="1"/>
    <col min="10714" max="10714" width="50.7109375" style="139" customWidth="1"/>
    <col min="10715" max="10715" width="5.7109375" style="139" customWidth="1"/>
    <col min="10716" max="10716" width="8.7109375" style="139" customWidth="1"/>
    <col min="10717" max="10717" width="10.7109375" style="139" customWidth="1"/>
    <col min="10718" max="10718" width="13.7109375" style="139" customWidth="1"/>
    <col min="10719" max="10719" width="3.7109375" style="139" customWidth="1"/>
    <col min="10720" max="10968" width="11.42578125" style="139"/>
    <col min="10969" max="10969" width="10.7109375" style="139" customWidth="1"/>
    <col min="10970" max="10970" width="50.7109375" style="139" customWidth="1"/>
    <col min="10971" max="10971" width="5.7109375" style="139" customWidth="1"/>
    <col min="10972" max="10972" width="8.7109375" style="139" customWidth="1"/>
    <col min="10973" max="10973" width="10.7109375" style="139" customWidth="1"/>
    <col min="10974" max="10974" width="13.7109375" style="139" customWidth="1"/>
    <col min="10975" max="10975" width="3.7109375" style="139" customWidth="1"/>
    <col min="10976" max="11224" width="11.42578125" style="139"/>
    <col min="11225" max="11225" width="10.7109375" style="139" customWidth="1"/>
    <col min="11226" max="11226" width="50.7109375" style="139" customWidth="1"/>
    <col min="11227" max="11227" width="5.7109375" style="139" customWidth="1"/>
    <col min="11228" max="11228" width="8.7109375" style="139" customWidth="1"/>
    <col min="11229" max="11229" width="10.7109375" style="139" customWidth="1"/>
    <col min="11230" max="11230" width="13.7109375" style="139" customWidth="1"/>
    <col min="11231" max="11231" width="3.7109375" style="139" customWidth="1"/>
    <col min="11232" max="11480" width="11.42578125" style="139"/>
    <col min="11481" max="11481" width="10.7109375" style="139" customWidth="1"/>
    <col min="11482" max="11482" width="50.7109375" style="139" customWidth="1"/>
    <col min="11483" max="11483" width="5.7109375" style="139" customWidth="1"/>
    <col min="11484" max="11484" width="8.7109375" style="139" customWidth="1"/>
    <col min="11485" max="11485" width="10.7109375" style="139" customWidth="1"/>
    <col min="11486" max="11486" width="13.7109375" style="139" customWidth="1"/>
    <col min="11487" max="11487" width="3.7109375" style="139" customWidth="1"/>
    <col min="11488" max="11736" width="11.42578125" style="139"/>
    <col min="11737" max="11737" width="10.7109375" style="139" customWidth="1"/>
    <col min="11738" max="11738" width="50.7109375" style="139" customWidth="1"/>
    <col min="11739" max="11739" width="5.7109375" style="139" customWidth="1"/>
    <col min="11740" max="11740" width="8.7109375" style="139" customWidth="1"/>
    <col min="11741" max="11741" width="10.7109375" style="139" customWidth="1"/>
    <col min="11742" max="11742" width="13.7109375" style="139" customWidth="1"/>
    <col min="11743" max="11743" width="3.7109375" style="139" customWidth="1"/>
    <col min="11744" max="11992" width="11.42578125" style="139"/>
    <col min="11993" max="11993" width="10.7109375" style="139" customWidth="1"/>
    <col min="11994" max="11994" width="50.7109375" style="139" customWidth="1"/>
    <col min="11995" max="11995" width="5.7109375" style="139" customWidth="1"/>
    <col min="11996" max="11996" width="8.7109375" style="139" customWidth="1"/>
    <col min="11997" max="11997" width="10.7109375" style="139" customWidth="1"/>
    <col min="11998" max="11998" width="13.7109375" style="139" customWidth="1"/>
    <col min="11999" max="11999" width="3.7109375" style="139" customWidth="1"/>
    <col min="12000" max="12248" width="11.42578125" style="139"/>
    <col min="12249" max="12249" width="10.7109375" style="139" customWidth="1"/>
    <col min="12250" max="12250" width="50.7109375" style="139" customWidth="1"/>
    <col min="12251" max="12251" width="5.7109375" style="139" customWidth="1"/>
    <col min="12252" max="12252" width="8.7109375" style="139" customWidth="1"/>
    <col min="12253" max="12253" width="10.7109375" style="139" customWidth="1"/>
    <col min="12254" max="12254" width="13.7109375" style="139" customWidth="1"/>
    <col min="12255" max="12255" width="3.7109375" style="139" customWidth="1"/>
    <col min="12256" max="12504" width="11.42578125" style="139"/>
    <col min="12505" max="12505" width="10.7109375" style="139" customWidth="1"/>
    <col min="12506" max="12506" width="50.7109375" style="139" customWidth="1"/>
    <col min="12507" max="12507" width="5.7109375" style="139" customWidth="1"/>
    <col min="12508" max="12508" width="8.7109375" style="139" customWidth="1"/>
    <col min="12509" max="12509" width="10.7109375" style="139" customWidth="1"/>
    <col min="12510" max="12510" width="13.7109375" style="139" customWidth="1"/>
    <col min="12511" max="12511" width="3.7109375" style="139" customWidth="1"/>
    <col min="12512" max="12760" width="11.42578125" style="139"/>
    <col min="12761" max="12761" width="10.7109375" style="139" customWidth="1"/>
    <col min="12762" max="12762" width="50.7109375" style="139" customWidth="1"/>
    <col min="12763" max="12763" width="5.7109375" style="139" customWidth="1"/>
    <col min="12764" max="12764" width="8.7109375" style="139" customWidth="1"/>
    <col min="12765" max="12765" width="10.7109375" style="139" customWidth="1"/>
    <col min="12766" max="12766" width="13.7109375" style="139" customWidth="1"/>
    <col min="12767" max="12767" width="3.7109375" style="139" customWidth="1"/>
    <col min="12768" max="13016" width="11.42578125" style="139"/>
    <col min="13017" max="13017" width="10.7109375" style="139" customWidth="1"/>
    <col min="13018" max="13018" width="50.7109375" style="139" customWidth="1"/>
    <col min="13019" max="13019" width="5.7109375" style="139" customWidth="1"/>
    <col min="13020" max="13020" width="8.7109375" style="139" customWidth="1"/>
    <col min="13021" max="13021" width="10.7109375" style="139" customWidth="1"/>
    <col min="13022" max="13022" width="13.7109375" style="139" customWidth="1"/>
    <col min="13023" max="13023" width="3.7109375" style="139" customWidth="1"/>
    <col min="13024" max="13272" width="11.42578125" style="139"/>
    <col min="13273" max="13273" width="10.7109375" style="139" customWidth="1"/>
    <col min="13274" max="13274" width="50.7109375" style="139" customWidth="1"/>
    <col min="13275" max="13275" width="5.7109375" style="139" customWidth="1"/>
    <col min="13276" max="13276" width="8.7109375" style="139" customWidth="1"/>
    <col min="13277" max="13277" width="10.7109375" style="139" customWidth="1"/>
    <col min="13278" max="13278" width="13.7109375" style="139" customWidth="1"/>
    <col min="13279" max="13279" width="3.7109375" style="139" customWidth="1"/>
    <col min="13280" max="13528" width="11.42578125" style="139"/>
    <col min="13529" max="13529" width="10.7109375" style="139" customWidth="1"/>
    <col min="13530" max="13530" width="50.7109375" style="139" customWidth="1"/>
    <col min="13531" max="13531" width="5.7109375" style="139" customWidth="1"/>
    <col min="13532" max="13532" width="8.7109375" style="139" customWidth="1"/>
    <col min="13533" max="13533" width="10.7109375" style="139" customWidth="1"/>
    <col min="13534" max="13534" width="13.7109375" style="139" customWidth="1"/>
    <col min="13535" max="13535" width="3.7109375" style="139" customWidth="1"/>
    <col min="13536" max="13784" width="11.42578125" style="139"/>
    <col min="13785" max="13785" width="10.7109375" style="139" customWidth="1"/>
    <col min="13786" max="13786" width="50.7109375" style="139" customWidth="1"/>
    <col min="13787" max="13787" width="5.7109375" style="139" customWidth="1"/>
    <col min="13788" max="13788" width="8.7109375" style="139" customWidth="1"/>
    <col min="13789" max="13789" width="10.7109375" style="139" customWidth="1"/>
    <col min="13790" max="13790" width="13.7109375" style="139" customWidth="1"/>
    <col min="13791" max="13791" width="3.7109375" style="139" customWidth="1"/>
    <col min="13792" max="14040" width="11.42578125" style="139"/>
    <col min="14041" max="14041" width="10.7109375" style="139" customWidth="1"/>
    <col min="14042" max="14042" width="50.7109375" style="139" customWidth="1"/>
    <col min="14043" max="14043" width="5.7109375" style="139" customWidth="1"/>
    <col min="14044" max="14044" width="8.7109375" style="139" customWidth="1"/>
    <col min="14045" max="14045" width="10.7109375" style="139" customWidth="1"/>
    <col min="14046" max="14046" width="13.7109375" style="139" customWidth="1"/>
    <col min="14047" max="14047" width="3.7109375" style="139" customWidth="1"/>
    <col min="14048" max="14296" width="11.42578125" style="139"/>
    <col min="14297" max="14297" width="10.7109375" style="139" customWidth="1"/>
    <col min="14298" max="14298" width="50.7109375" style="139" customWidth="1"/>
    <col min="14299" max="14299" width="5.7109375" style="139" customWidth="1"/>
    <col min="14300" max="14300" width="8.7109375" style="139" customWidth="1"/>
    <col min="14301" max="14301" width="10.7109375" style="139" customWidth="1"/>
    <col min="14302" max="14302" width="13.7109375" style="139" customWidth="1"/>
    <col min="14303" max="14303" width="3.7109375" style="139" customWidth="1"/>
    <col min="14304" max="14552" width="11.42578125" style="139"/>
    <col min="14553" max="14553" width="10.7109375" style="139" customWidth="1"/>
    <col min="14554" max="14554" width="50.7109375" style="139" customWidth="1"/>
    <col min="14555" max="14555" width="5.7109375" style="139" customWidth="1"/>
    <col min="14556" max="14556" width="8.7109375" style="139" customWidth="1"/>
    <col min="14557" max="14557" width="10.7109375" style="139" customWidth="1"/>
    <col min="14558" max="14558" width="13.7109375" style="139" customWidth="1"/>
    <col min="14559" max="14559" width="3.7109375" style="139" customWidth="1"/>
    <col min="14560" max="14808" width="11.42578125" style="139"/>
    <col min="14809" max="14809" width="10.7109375" style="139" customWidth="1"/>
    <col min="14810" max="14810" width="50.7109375" style="139" customWidth="1"/>
    <col min="14811" max="14811" width="5.7109375" style="139" customWidth="1"/>
    <col min="14812" max="14812" width="8.7109375" style="139" customWidth="1"/>
    <col min="14813" max="14813" width="10.7109375" style="139" customWidth="1"/>
    <col min="14814" max="14814" width="13.7109375" style="139" customWidth="1"/>
    <col min="14815" max="14815" width="3.7109375" style="139" customWidth="1"/>
    <col min="14816" max="15064" width="11.42578125" style="139"/>
    <col min="15065" max="15065" width="10.7109375" style="139" customWidth="1"/>
    <col min="15066" max="15066" width="50.7109375" style="139" customWidth="1"/>
    <col min="15067" max="15067" width="5.7109375" style="139" customWidth="1"/>
    <col min="15068" max="15068" width="8.7109375" style="139" customWidth="1"/>
    <col min="15069" max="15069" width="10.7109375" style="139" customWidth="1"/>
    <col min="15070" max="15070" width="13.7109375" style="139" customWidth="1"/>
    <col min="15071" max="15071" width="3.7109375" style="139" customWidth="1"/>
    <col min="15072" max="15320" width="11.42578125" style="139"/>
    <col min="15321" max="15321" width="10.7109375" style="139" customWidth="1"/>
    <col min="15322" max="15322" width="50.7109375" style="139" customWidth="1"/>
    <col min="15323" max="15323" width="5.7109375" style="139" customWidth="1"/>
    <col min="15324" max="15324" width="8.7109375" style="139" customWidth="1"/>
    <col min="15325" max="15325" width="10.7109375" style="139" customWidth="1"/>
    <col min="15326" max="15326" width="13.7109375" style="139" customWidth="1"/>
    <col min="15327" max="15327" width="3.7109375" style="139" customWidth="1"/>
    <col min="15328" max="15576" width="11.42578125" style="139"/>
    <col min="15577" max="15577" width="10.7109375" style="139" customWidth="1"/>
    <col min="15578" max="15578" width="50.7109375" style="139" customWidth="1"/>
    <col min="15579" max="15579" width="5.7109375" style="139" customWidth="1"/>
    <col min="15580" max="15580" width="8.7109375" style="139" customWidth="1"/>
    <col min="15581" max="15581" width="10.7109375" style="139" customWidth="1"/>
    <col min="15582" max="15582" width="13.7109375" style="139" customWidth="1"/>
    <col min="15583" max="15583" width="3.7109375" style="139" customWidth="1"/>
    <col min="15584" max="15832" width="11.42578125" style="139"/>
    <col min="15833" max="15833" width="10.7109375" style="139" customWidth="1"/>
    <col min="15834" max="15834" width="50.7109375" style="139" customWidth="1"/>
    <col min="15835" max="15835" width="5.7109375" style="139" customWidth="1"/>
    <col min="15836" max="15836" width="8.7109375" style="139" customWidth="1"/>
    <col min="15837" max="15837" width="10.7109375" style="139" customWidth="1"/>
    <col min="15838" max="15838" width="13.7109375" style="139" customWidth="1"/>
    <col min="15839" max="15839" width="3.7109375" style="139" customWidth="1"/>
    <col min="15840" max="16088" width="11.42578125" style="139"/>
    <col min="16089" max="16089" width="10.7109375" style="139" customWidth="1"/>
    <col min="16090" max="16090" width="50.7109375" style="139" customWidth="1"/>
    <col min="16091" max="16091" width="5.7109375" style="139" customWidth="1"/>
    <col min="16092" max="16092" width="8.7109375" style="139" customWidth="1"/>
    <col min="16093" max="16093" width="10.7109375" style="139" customWidth="1"/>
    <col min="16094" max="16094" width="13.7109375" style="139" customWidth="1"/>
    <col min="16095" max="16095" width="3.7109375" style="139" customWidth="1"/>
    <col min="16096" max="16384" width="11.42578125" style="139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134" customFormat="1" ht="30.75" customHeight="1" thickTop="1" thickBot="1" x14ac:dyDescent="0.3">
      <c r="A3" s="404" t="s">
        <v>226</v>
      </c>
      <c r="B3" s="405"/>
      <c r="C3" s="405"/>
      <c r="D3" s="405"/>
      <c r="E3" s="405"/>
      <c r="F3" s="406"/>
    </row>
    <row r="4" spans="1:13" s="4" customFormat="1" ht="33.950000000000003" customHeight="1" thickTop="1" thickBot="1" x14ac:dyDescent="0.3">
      <c r="A4" s="390" t="s">
        <v>2</v>
      </c>
      <c r="B4" s="391"/>
      <c r="C4" s="391"/>
      <c r="D4" s="391"/>
      <c r="E4" s="391"/>
      <c r="F4" s="392"/>
      <c r="G4" s="5"/>
      <c r="H4" s="5"/>
      <c r="I4" s="5"/>
      <c r="J4" s="5"/>
    </row>
    <row r="5" spans="1:13" s="11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9"/>
      <c r="B6" s="20"/>
      <c r="C6" s="23"/>
      <c r="D6" s="24"/>
      <c r="E6" s="137"/>
      <c r="F6" s="138"/>
    </row>
    <row r="7" spans="1:13" ht="15" customHeight="1" x14ac:dyDescent="0.25">
      <c r="A7" s="19">
        <v>5.0999999999999996</v>
      </c>
      <c r="B7" s="20" t="s">
        <v>208</v>
      </c>
      <c r="C7" s="23"/>
      <c r="D7" s="24"/>
      <c r="E7" s="137"/>
      <c r="F7" s="138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s="140" customFormat="1" ht="24" x14ac:dyDescent="0.25">
      <c r="A10" s="21">
        <v>5.1030000000000006</v>
      </c>
      <c r="B10" s="22" t="s">
        <v>24</v>
      </c>
      <c r="C10" s="23" t="s">
        <v>25</v>
      </c>
      <c r="D10" s="24">
        <v>1</v>
      </c>
      <c r="E10" s="27"/>
      <c r="F10" s="17"/>
    </row>
    <row r="11" spans="1:13" s="140" customFormat="1" ht="12.75" x14ac:dyDescent="0.25">
      <c r="A11" s="21">
        <v>5.104000000000001</v>
      </c>
      <c r="B11" s="22" t="s">
        <v>26</v>
      </c>
      <c r="C11" s="23"/>
      <c r="D11" s="24"/>
      <c r="E11" s="137"/>
      <c r="F11" s="17"/>
    </row>
    <row r="12" spans="1:13" s="140" customFormat="1" ht="24" x14ac:dyDescent="0.25">
      <c r="A12" s="21"/>
      <c r="B12" s="141" t="s">
        <v>27</v>
      </c>
      <c r="C12" s="23" t="s">
        <v>25</v>
      </c>
      <c r="D12" s="24">
        <v>1</v>
      </c>
      <c r="E12" s="27"/>
      <c r="F12" s="17"/>
    </row>
    <row r="13" spans="1:13" s="140" customFormat="1" ht="12.75" x14ac:dyDescent="0.25">
      <c r="A13" s="21"/>
      <c r="B13" s="141" t="s">
        <v>28</v>
      </c>
      <c r="C13" s="23" t="s">
        <v>25</v>
      </c>
      <c r="D13" s="24">
        <v>1</v>
      </c>
      <c r="E13" s="27"/>
      <c r="F13" s="17"/>
    </row>
    <row r="14" spans="1:13" ht="15" customHeight="1" x14ac:dyDescent="0.25">
      <c r="A14" s="87"/>
      <c r="B14" s="141"/>
      <c r="C14" s="23"/>
      <c r="D14" s="24"/>
      <c r="E14" s="137"/>
      <c r="F14" s="138"/>
    </row>
    <row r="15" spans="1:13" ht="15" customHeight="1" x14ac:dyDescent="0.25">
      <c r="A15" s="87"/>
      <c r="B15" s="34" t="s">
        <v>29</v>
      </c>
      <c r="C15" s="23"/>
      <c r="D15" s="24"/>
      <c r="E15" s="137"/>
      <c r="F15" s="138"/>
    </row>
    <row r="16" spans="1:13" ht="15" customHeight="1" x14ac:dyDescent="0.25">
      <c r="A16" s="87"/>
      <c r="B16" s="34" t="s">
        <v>30</v>
      </c>
      <c r="C16" s="23"/>
      <c r="D16" s="24"/>
      <c r="E16" s="137"/>
      <c r="F16" s="138"/>
    </row>
    <row r="17" spans="1:6" ht="15" customHeight="1" x14ac:dyDescent="0.25">
      <c r="A17" s="87"/>
      <c r="B17" s="34" t="s">
        <v>31</v>
      </c>
      <c r="C17" s="23"/>
      <c r="D17" s="24"/>
      <c r="E17" s="137"/>
      <c r="F17" s="138"/>
    </row>
    <row r="18" spans="1:6" ht="15" customHeight="1" x14ac:dyDescent="0.25">
      <c r="A18" s="87"/>
      <c r="B18" s="34" t="s">
        <v>32</v>
      </c>
      <c r="C18" s="23"/>
      <c r="D18" s="24"/>
      <c r="E18" s="137"/>
      <c r="F18" s="138"/>
    </row>
    <row r="19" spans="1:6" ht="15" customHeight="1" x14ac:dyDescent="0.25">
      <c r="A19" s="87"/>
      <c r="B19" s="34" t="s">
        <v>33</v>
      </c>
      <c r="C19" s="23"/>
      <c r="D19" s="24"/>
      <c r="E19" s="137"/>
      <c r="F19" s="138"/>
    </row>
    <row r="20" spans="1:6" ht="15" customHeight="1" x14ac:dyDescent="0.25">
      <c r="A20" s="87"/>
      <c r="B20" s="34" t="s">
        <v>34</v>
      </c>
      <c r="C20" s="23"/>
      <c r="D20" s="24"/>
      <c r="E20" s="137"/>
      <c r="F20" s="138"/>
    </row>
    <row r="21" spans="1:6" ht="15" customHeight="1" x14ac:dyDescent="0.25">
      <c r="A21" s="87"/>
      <c r="B21" s="34" t="s">
        <v>35</v>
      </c>
      <c r="C21" s="23"/>
      <c r="D21" s="24"/>
      <c r="E21" s="137"/>
      <c r="F21" s="138"/>
    </row>
    <row r="22" spans="1:6" ht="15" customHeight="1" x14ac:dyDescent="0.25">
      <c r="A22" s="87"/>
      <c r="B22" s="34" t="s">
        <v>36</v>
      </c>
      <c r="C22" s="23"/>
      <c r="D22" s="24"/>
      <c r="E22" s="137"/>
      <c r="F22" s="138"/>
    </row>
    <row r="23" spans="1:6" ht="15" customHeight="1" x14ac:dyDescent="0.25">
      <c r="A23" s="87"/>
      <c r="B23" s="34" t="s">
        <v>37</v>
      </c>
      <c r="C23" s="23"/>
      <c r="D23" s="24"/>
      <c r="E23" s="137"/>
      <c r="F23" s="138"/>
    </row>
    <row r="24" spans="1:6" ht="15" customHeight="1" x14ac:dyDescent="0.25">
      <c r="A24" s="87"/>
      <c r="B24" s="34" t="s">
        <v>38</v>
      </c>
      <c r="C24" s="23"/>
      <c r="D24" s="24"/>
      <c r="E24" s="137"/>
      <c r="F24" s="138"/>
    </row>
    <row r="25" spans="1:6" ht="15" customHeight="1" x14ac:dyDescent="0.25">
      <c r="A25" s="87"/>
      <c r="B25" s="34" t="s">
        <v>39</v>
      </c>
      <c r="C25" s="23"/>
      <c r="D25" s="24"/>
      <c r="E25" s="137"/>
      <c r="F25" s="138"/>
    </row>
    <row r="26" spans="1:6" ht="15" customHeight="1" x14ac:dyDescent="0.25">
      <c r="A26" s="87"/>
      <c r="B26" s="34" t="s">
        <v>40</v>
      </c>
      <c r="C26" s="23"/>
      <c r="D26" s="24"/>
      <c r="E26" s="137"/>
      <c r="F26" s="138"/>
    </row>
    <row r="27" spans="1:6" ht="15" customHeight="1" x14ac:dyDescent="0.25">
      <c r="A27" s="87"/>
      <c r="B27" s="34" t="s">
        <v>41</v>
      </c>
      <c r="C27" s="23"/>
      <c r="D27" s="24"/>
      <c r="E27" s="137"/>
      <c r="F27" s="138"/>
    </row>
    <row r="28" spans="1:6" ht="15" customHeight="1" x14ac:dyDescent="0.25">
      <c r="A28" s="87"/>
      <c r="B28" s="34" t="s">
        <v>42</v>
      </c>
      <c r="C28" s="23"/>
      <c r="D28" s="24"/>
      <c r="E28" s="137"/>
      <c r="F28" s="138"/>
    </row>
    <row r="29" spans="1:6" ht="15" customHeight="1" x14ac:dyDescent="0.25">
      <c r="A29" s="87"/>
      <c r="B29" s="34" t="s">
        <v>43</v>
      </c>
      <c r="C29" s="23"/>
      <c r="D29" s="24"/>
      <c r="E29" s="137"/>
      <c r="F29" s="138"/>
    </row>
    <row r="30" spans="1:6" ht="15" customHeight="1" x14ac:dyDescent="0.25">
      <c r="A30" s="87"/>
      <c r="B30" s="34" t="s">
        <v>44</v>
      </c>
      <c r="C30" s="23"/>
      <c r="D30" s="24"/>
      <c r="E30" s="137"/>
      <c r="F30" s="138"/>
    </row>
    <row r="31" spans="1:6" ht="15" customHeight="1" x14ac:dyDescent="0.25">
      <c r="A31" s="87"/>
      <c r="B31" s="34" t="s">
        <v>45</v>
      </c>
      <c r="C31" s="23"/>
      <c r="D31" s="24"/>
      <c r="E31" s="137"/>
      <c r="F31" s="138"/>
    </row>
    <row r="32" spans="1:6" ht="15" customHeight="1" x14ac:dyDescent="0.25">
      <c r="A32" s="87"/>
      <c r="B32" s="34" t="s">
        <v>46</v>
      </c>
      <c r="C32" s="23"/>
      <c r="D32" s="24"/>
      <c r="E32" s="137"/>
      <c r="F32" s="138"/>
    </row>
    <row r="33" spans="1:6" ht="15" customHeight="1" thickBot="1" x14ac:dyDescent="0.3">
      <c r="A33" s="142"/>
      <c r="B33" s="143"/>
      <c r="C33" s="144"/>
      <c r="D33" s="145"/>
      <c r="E33" s="146"/>
      <c r="F33" s="147"/>
    </row>
    <row r="34" spans="1:6" ht="26.1" customHeight="1" thickTop="1" thickBot="1" x14ac:dyDescent="0.3">
      <c r="A34" s="148"/>
      <c r="B34" s="149"/>
      <c r="C34" s="398" t="s">
        <v>19</v>
      </c>
      <c r="D34" s="399"/>
      <c r="E34" s="400"/>
      <c r="F34" s="150"/>
    </row>
    <row r="35" spans="1:6" ht="15" customHeight="1" thickTop="1" thickBot="1" x14ac:dyDescent="0.3">
      <c r="A35" s="135"/>
      <c r="B35" s="136"/>
      <c r="C35" s="151"/>
      <c r="D35" s="152"/>
      <c r="E35" s="153"/>
      <c r="F35" s="154"/>
    </row>
    <row r="36" spans="1:6" s="156" customFormat="1" ht="15.75" thickTop="1" x14ac:dyDescent="0.2">
      <c r="A36" s="155"/>
      <c r="B36" s="378" t="s">
        <v>47</v>
      </c>
      <c r="C36" s="23"/>
      <c r="D36" s="24"/>
      <c r="E36" s="137"/>
      <c r="F36" s="138"/>
    </row>
    <row r="37" spans="1:6" s="156" customFormat="1" ht="15" x14ac:dyDescent="0.2">
      <c r="A37" s="155"/>
      <c r="B37" s="379"/>
      <c r="C37" s="23"/>
      <c r="D37" s="24"/>
      <c r="E37" s="137"/>
      <c r="F37" s="138"/>
    </row>
    <row r="38" spans="1:6" s="156" customFormat="1" ht="15" x14ac:dyDescent="0.2">
      <c r="A38" s="155"/>
      <c r="B38" s="379"/>
      <c r="C38" s="23"/>
      <c r="D38" s="24"/>
      <c r="E38" s="137"/>
      <c r="F38" s="138"/>
    </row>
    <row r="39" spans="1:6" s="156" customFormat="1" ht="15" x14ac:dyDescent="0.2">
      <c r="A39" s="155"/>
      <c r="B39" s="379"/>
      <c r="C39" s="23"/>
      <c r="D39" s="24"/>
      <c r="E39" s="137"/>
      <c r="F39" s="138"/>
    </row>
    <row r="40" spans="1:6" s="156" customFormat="1" ht="15.75" thickBot="1" x14ac:dyDescent="0.25">
      <c r="A40" s="155"/>
      <c r="B40" s="380"/>
      <c r="C40" s="23"/>
      <c r="D40" s="24"/>
      <c r="E40" s="137"/>
      <c r="F40" s="138"/>
    </row>
    <row r="41" spans="1:6" s="156" customFormat="1" ht="15.75" thickTop="1" x14ac:dyDescent="0.2">
      <c r="A41" s="155"/>
      <c r="B41" s="141"/>
      <c r="C41" s="23"/>
      <c r="D41" s="24"/>
      <c r="E41" s="137"/>
      <c r="F41" s="138"/>
    </row>
    <row r="42" spans="1:6" s="140" customFormat="1" ht="24" customHeight="1" x14ac:dyDescent="0.25">
      <c r="A42" s="19">
        <v>5.1999999999999993</v>
      </c>
      <c r="B42" s="20" t="s">
        <v>126</v>
      </c>
      <c r="C42" s="157"/>
      <c r="D42" s="24"/>
      <c r="E42" s="137"/>
      <c r="F42" s="138"/>
    </row>
    <row r="43" spans="1:6" s="140" customFormat="1" ht="12.75" x14ac:dyDescent="0.25">
      <c r="A43" s="87">
        <v>5.2009999999999996</v>
      </c>
      <c r="B43" s="158" t="s">
        <v>49</v>
      </c>
      <c r="C43" s="23"/>
      <c r="D43" s="24"/>
      <c r="E43" s="137"/>
      <c r="F43" s="138"/>
    </row>
    <row r="44" spans="1:6" s="140" customFormat="1" ht="12.75" x14ac:dyDescent="0.25">
      <c r="A44" s="88">
        <v>5.2010999999999994</v>
      </c>
      <c r="B44" s="22" t="s">
        <v>50</v>
      </c>
      <c r="C44" s="23" t="s">
        <v>25</v>
      </c>
      <c r="D44" s="24">
        <v>1</v>
      </c>
      <c r="E44" s="27"/>
      <c r="F44" s="17"/>
    </row>
    <row r="45" spans="1:6" s="140" customFormat="1" ht="12.75" x14ac:dyDescent="0.25">
      <c r="A45" s="88">
        <v>5.2011999999999992</v>
      </c>
      <c r="B45" s="22" t="s">
        <v>51</v>
      </c>
      <c r="C45" s="23" t="s">
        <v>25</v>
      </c>
      <c r="D45" s="24">
        <v>1</v>
      </c>
      <c r="E45" s="27"/>
      <c r="F45" s="17"/>
    </row>
    <row r="46" spans="1:6" s="140" customFormat="1" ht="12.75" x14ac:dyDescent="0.25">
      <c r="A46" s="88">
        <v>5.2012999999999989</v>
      </c>
      <c r="B46" s="22" t="s">
        <v>60</v>
      </c>
      <c r="C46" s="23" t="s">
        <v>25</v>
      </c>
      <c r="D46" s="24">
        <v>1</v>
      </c>
      <c r="E46" s="27"/>
      <c r="F46" s="17"/>
    </row>
    <row r="47" spans="1:6" s="140" customFormat="1" ht="13.5" thickBot="1" x14ac:dyDescent="0.3">
      <c r="A47" s="159">
        <v>5.2013999999999987</v>
      </c>
      <c r="B47" s="160" t="s">
        <v>61</v>
      </c>
      <c r="C47" s="144" t="s">
        <v>25</v>
      </c>
      <c r="D47" s="145">
        <v>1</v>
      </c>
      <c r="E47" s="91"/>
      <c r="F47" s="44"/>
    </row>
    <row r="48" spans="1:6" s="140" customFormat="1" ht="13.5" thickTop="1" x14ac:dyDescent="0.25">
      <c r="A48" s="161"/>
      <c r="B48" s="162"/>
      <c r="C48" s="157"/>
      <c r="D48" s="163"/>
      <c r="E48" s="164"/>
      <c r="F48" s="93"/>
    </row>
    <row r="49" spans="1:8" s="156" customFormat="1" ht="15" customHeight="1" x14ac:dyDescent="0.25">
      <c r="A49" s="87">
        <v>5.202</v>
      </c>
      <c r="B49" s="158" t="s">
        <v>62</v>
      </c>
      <c r="C49" s="23"/>
      <c r="D49" s="24"/>
      <c r="E49" s="137"/>
      <c r="F49" s="17"/>
    </row>
    <row r="50" spans="1:8" s="156" customFormat="1" ht="15" x14ac:dyDescent="0.25">
      <c r="A50" s="88">
        <v>5.2021999999999995</v>
      </c>
      <c r="B50" s="22" t="s">
        <v>63</v>
      </c>
      <c r="C50" s="23"/>
      <c r="D50" s="24"/>
      <c r="E50" s="137"/>
      <c r="F50" s="17"/>
    </row>
    <row r="51" spans="1:8" s="156" customFormat="1" ht="15" x14ac:dyDescent="0.2">
      <c r="A51" s="155"/>
      <c r="B51" s="141" t="s">
        <v>227</v>
      </c>
      <c r="C51" s="23" t="s">
        <v>25</v>
      </c>
      <c r="D51" s="24">
        <v>1</v>
      </c>
      <c r="E51" s="27"/>
      <c r="F51" s="17"/>
    </row>
    <row r="52" spans="1:8" s="156" customFormat="1" ht="15" x14ac:dyDescent="0.2">
      <c r="A52" s="155"/>
      <c r="B52" s="141" t="s">
        <v>228</v>
      </c>
      <c r="C52" s="23" t="s">
        <v>25</v>
      </c>
      <c r="D52" s="24">
        <v>1</v>
      </c>
      <c r="E52" s="27"/>
      <c r="F52" s="17"/>
    </row>
    <row r="53" spans="1:8" s="156" customFormat="1" ht="15" x14ac:dyDescent="0.2">
      <c r="A53" s="155"/>
      <c r="B53" s="141"/>
      <c r="C53" s="23"/>
      <c r="D53" s="24"/>
      <c r="E53" s="137"/>
      <c r="F53" s="17"/>
    </row>
    <row r="54" spans="1:8" s="165" customFormat="1" ht="12.75" x14ac:dyDescent="0.25">
      <c r="A54" s="87">
        <v>5.2030000000000003</v>
      </c>
      <c r="B54" s="158" t="s">
        <v>65</v>
      </c>
      <c r="C54" s="23"/>
      <c r="D54" s="24"/>
      <c r="E54" s="137"/>
      <c r="F54" s="17"/>
    </row>
    <row r="55" spans="1:8" s="165" customFormat="1" ht="12.75" x14ac:dyDescent="0.25">
      <c r="A55" s="88">
        <v>5.2031000000000001</v>
      </c>
      <c r="B55" s="22" t="s">
        <v>66</v>
      </c>
      <c r="C55" s="23"/>
      <c r="D55" s="24"/>
      <c r="E55" s="137"/>
      <c r="F55" s="17"/>
    </row>
    <row r="56" spans="1:8" s="165" customFormat="1" ht="12.75" x14ac:dyDescent="0.2">
      <c r="A56" s="155"/>
      <c r="B56" s="141" t="s">
        <v>130</v>
      </c>
      <c r="C56" s="23" t="s">
        <v>68</v>
      </c>
      <c r="D56" s="24">
        <v>15</v>
      </c>
      <c r="E56" s="27"/>
      <c r="F56" s="17"/>
    </row>
    <row r="57" spans="1:8" s="165" customFormat="1" ht="12.75" x14ac:dyDescent="0.2">
      <c r="A57" s="155"/>
      <c r="B57" s="141" t="s">
        <v>131</v>
      </c>
      <c r="C57" s="23" t="s">
        <v>68</v>
      </c>
      <c r="D57" s="24">
        <v>120</v>
      </c>
      <c r="E57" s="27"/>
      <c r="F57" s="17"/>
    </row>
    <row r="58" spans="1:8" s="165" customFormat="1" ht="12.75" x14ac:dyDescent="0.2">
      <c r="A58" s="155"/>
      <c r="B58" s="141" t="s">
        <v>67</v>
      </c>
      <c r="C58" s="23" t="s">
        <v>68</v>
      </c>
      <c r="D58" s="24">
        <v>60</v>
      </c>
      <c r="E58" s="27"/>
      <c r="F58" s="17"/>
    </row>
    <row r="59" spans="1:8" s="165" customFormat="1" ht="12.75" x14ac:dyDescent="0.25">
      <c r="A59" s="88">
        <v>5.2031999999999998</v>
      </c>
      <c r="B59" s="22" t="s">
        <v>69</v>
      </c>
      <c r="C59" s="23"/>
      <c r="D59" s="24"/>
      <c r="E59" s="137"/>
      <c r="F59" s="17"/>
    </row>
    <row r="60" spans="1:8" s="165" customFormat="1" ht="12.75" x14ac:dyDescent="0.2">
      <c r="A60" s="155"/>
      <c r="B60" s="141" t="s">
        <v>67</v>
      </c>
      <c r="C60" s="23" t="s">
        <v>68</v>
      </c>
      <c r="D60" s="24">
        <v>60</v>
      </c>
      <c r="E60" s="27"/>
      <c r="F60" s="17"/>
    </row>
    <row r="61" spans="1:8" s="165" customFormat="1" ht="12.75" x14ac:dyDescent="0.2">
      <c r="A61" s="155"/>
      <c r="B61" s="141" t="s">
        <v>70</v>
      </c>
      <c r="C61" s="23" t="s">
        <v>68</v>
      </c>
      <c r="D61" s="24">
        <v>120</v>
      </c>
      <c r="E61" s="27"/>
      <c r="F61" s="17"/>
    </row>
    <row r="62" spans="1:8" s="165" customFormat="1" ht="12.75" x14ac:dyDescent="0.2">
      <c r="A62" s="155"/>
      <c r="B62" s="141"/>
      <c r="C62" s="23"/>
      <c r="D62" s="24"/>
      <c r="E62" s="137"/>
      <c r="F62" s="17"/>
    </row>
    <row r="63" spans="1:8" s="156" customFormat="1" ht="15" x14ac:dyDescent="0.25">
      <c r="A63" s="88">
        <v>5.2032999999999996</v>
      </c>
      <c r="B63" s="22" t="s">
        <v>71</v>
      </c>
      <c r="C63" s="23" t="s">
        <v>25</v>
      </c>
      <c r="D63" s="24">
        <v>1</v>
      </c>
      <c r="E63" s="27"/>
      <c r="F63" s="17"/>
      <c r="H63" s="166"/>
    </row>
    <row r="64" spans="1:8" s="156" customFormat="1" ht="15" x14ac:dyDescent="0.2">
      <c r="A64" s="155"/>
      <c r="B64" s="22"/>
      <c r="C64" s="23"/>
      <c r="D64" s="24"/>
      <c r="E64" s="137"/>
      <c r="F64" s="17"/>
      <c r="H64" s="166"/>
    </row>
    <row r="65" spans="1:9" s="156" customFormat="1" ht="15" x14ac:dyDescent="0.25">
      <c r="A65" s="88">
        <v>5.2033999999999994</v>
      </c>
      <c r="B65" s="22" t="s">
        <v>72</v>
      </c>
      <c r="C65" s="23" t="s">
        <v>25</v>
      </c>
      <c r="D65" s="24">
        <v>1</v>
      </c>
      <c r="E65" s="27"/>
      <c r="F65" s="17"/>
      <c r="H65" s="166"/>
    </row>
    <row r="66" spans="1:9" s="156" customFormat="1" ht="15" x14ac:dyDescent="0.2">
      <c r="A66" s="155"/>
      <c r="B66" s="22"/>
      <c r="C66" s="23"/>
      <c r="D66" s="24"/>
      <c r="E66" s="137"/>
      <c r="F66" s="17"/>
      <c r="H66" s="167"/>
    </row>
    <row r="67" spans="1:9" s="156" customFormat="1" ht="15" x14ac:dyDescent="0.25">
      <c r="A67" s="88">
        <v>5.2034999999999991</v>
      </c>
      <c r="B67" s="22" t="s">
        <v>73</v>
      </c>
      <c r="C67" s="23" t="s">
        <v>25</v>
      </c>
      <c r="D67" s="24">
        <v>1</v>
      </c>
      <c r="E67" s="27"/>
      <c r="F67" s="17"/>
      <c r="H67" s="166"/>
    </row>
    <row r="68" spans="1:9" s="156" customFormat="1" ht="15" x14ac:dyDescent="0.2">
      <c r="A68" s="155"/>
      <c r="B68" s="22"/>
      <c r="C68" s="23"/>
      <c r="D68" s="24"/>
      <c r="E68" s="137"/>
      <c r="F68" s="17"/>
      <c r="H68" s="166"/>
    </row>
    <row r="69" spans="1:9" s="156" customFormat="1" ht="15" x14ac:dyDescent="0.25">
      <c r="A69" s="87">
        <v>5.2040000000000006</v>
      </c>
      <c r="B69" s="158" t="s">
        <v>133</v>
      </c>
      <c r="C69" s="23"/>
      <c r="D69" s="24"/>
      <c r="E69" s="137"/>
      <c r="F69" s="17"/>
      <c r="H69" s="166"/>
    </row>
    <row r="70" spans="1:9" s="156" customFormat="1" ht="15" x14ac:dyDescent="0.25">
      <c r="A70" s="88">
        <v>5.2041000000000004</v>
      </c>
      <c r="B70" s="22" t="s">
        <v>134</v>
      </c>
      <c r="C70" s="23"/>
      <c r="D70" s="24"/>
      <c r="E70" s="137"/>
      <c r="F70" s="17"/>
      <c r="H70" s="166"/>
    </row>
    <row r="71" spans="1:9" s="156" customFormat="1" ht="24" x14ac:dyDescent="0.25">
      <c r="A71" s="169"/>
      <c r="B71" s="141" t="s">
        <v>229</v>
      </c>
      <c r="C71" s="23" t="s">
        <v>25</v>
      </c>
      <c r="D71" s="24">
        <v>1</v>
      </c>
      <c r="E71" s="27"/>
      <c r="F71" s="17"/>
      <c r="H71" s="166"/>
    </row>
    <row r="72" spans="1:9" s="140" customFormat="1" ht="12.75" x14ac:dyDescent="0.25">
      <c r="A72" s="169"/>
      <c r="B72" s="22"/>
      <c r="C72" s="23"/>
      <c r="D72" s="24"/>
      <c r="E72" s="137"/>
      <c r="F72" s="17"/>
    </row>
    <row r="73" spans="1:9" s="140" customFormat="1" ht="12.75" x14ac:dyDescent="0.25">
      <c r="A73" s="88">
        <v>5.2042000000000002</v>
      </c>
      <c r="B73" s="22" t="s">
        <v>230</v>
      </c>
      <c r="C73" s="23"/>
      <c r="D73" s="24"/>
      <c r="E73" s="137"/>
      <c r="F73" s="17"/>
    </row>
    <row r="74" spans="1:9" s="140" customFormat="1" ht="12.75" x14ac:dyDescent="0.25">
      <c r="A74" s="21"/>
      <c r="B74" s="141" t="s">
        <v>231</v>
      </c>
      <c r="C74" s="23" t="s">
        <v>25</v>
      </c>
      <c r="D74" s="24">
        <v>1</v>
      </c>
      <c r="E74" s="27"/>
      <c r="F74" s="17"/>
    </row>
    <row r="75" spans="1:9" s="140" customFormat="1" ht="12.75" x14ac:dyDescent="0.25">
      <c r="A75" s="21"/>
      <c r="B75" s="22"/>
      <c r="C75" s="23"/>
      <c r="D75" s="24"/>
      <c r="E75" s="137"/>
      <c r="F75" s="17"/>
    </row>
    <row r="76" spans="1:9" s="156" customFormat="1" ht="15" x14ac:dyDescent="0.25">
      <c r="A76" s="87">
        <v>5.205000000000001</v>
      </c>
      <c r="B76" s="158" t="s">
        <v>74</v>
      </c>
      <c r="C76" s="23"/>
      <c r="D76" s="24"/>
      <c r="E76" s="137"/>
      <c r="F76" s="17"/>
      <c r="H76" s="166"/>
      <c r="I76" s="156" t="s">
        <v>10</v>
      </c>
    </row>
    <row r="77" spans="1:9" s="156" customFormat="1" ht="15" x14ac:dyDescent="0.25">
      <c r="A77" s="88">
        <v>5.2051000000000007</v>
      </c>
      <c r="B77" s="22" t="s">
        <v>75</v>
      </c>
      <c r="C77" s="23"/>
      <c r="D77" s="24"/>
      <c r="E77" s="137"/>
      <c r="F77" s="17"/>
      <c r="H77" s="167"/>
    </row>
    <row r="78" spans="1:9" s="156" customFormat="1" ht="15" x14ac:dyDescent="0.25">
      <c r="A78" s="170"/>
      <c r="B78" s="141" t="s">
        <v>76</v>
      </c>
      <c r="C78" s="23" t="s">
        <v>3</v>
      </c>
      <c r="D78" s="24">
        <f>SUM(D102:D107)</f>
        <v>431</v>
      </c>
      <c r="E78" s="27"/>
      <c r="F78" s="17"/>
      <c r="H78" s="166"/>
    </row>
    <row r="79" spans="1:9" s="156" customFormat="1" ht="15" x14ac:dyDescent="0.25">
      <c r="A79" s="170"/>
      <c r="B79" s="141" t="s">
        <v>77</v>
      </c>
      <c r="C79" s="23" t="s">
        <v>3</v>
      </c>
      <c r="D79" s="24">
        <f>(D94+D95*2+D97*3)/8</f>
        <v>53.625</v>
      </c>
      <c r="E79" s="27"/>
      <c r="F79" s="17"/>
      <c r="H79" s="166"/>
    </row>
    <row r="80" spans="1:9" s="156" customFormat="1" ht="15" x14ac:dyDescent="0.25">
      <c r="A80" s="88">
        <v>5.2052000000000005</v>
      </c>
      <c r="B80" s="22" t="s">
        <v>78</v>
      </c>
      <c r="C80" s="23"/>
      <c r="D80" s="24"/>
      <c r="E80" s="137"/>
      <c r="F80" s="17"/>
      <c r="H80" s="166"/>
    </row>
    <row r="81" spans="1:10" s="156" customFormat="1" ht="24" x14ac:dyDescent="0.25">
      <c r="A81" s="170"/>
      <c r="B81" s="141" t="s">
        <v>79</v>
      </c>
      <c r="C81" s="23" t="s">
        <v>3</v>
      </c>
      <c r="D81" s="24">
        <f>D108/4</f>
        <v>21.5</v>
      </c>
      <c r="E81" s="27"/>
      <c r="F81" s="17"/>
      <c r="H81" s="166"/>
    </row>
    <row r="82" spans="1:10" s="140" customFormat="1" ht="24" x14ac:dyDescent="0.25">
      <c r="A82" s="170"/>
      <c r="B82" s="141" t="s">
        <v>232</v>
      </c>
      <c r="C82" s="23" t="s">
        <v>3</v>
      </c>
      <c r="D82" s="24">
        <v>5</v>
      </c>
      <c r="E82" s="27"/>
      <c r="F82" s="17"/>
    </row>
    <row r="83" spans="1:10" s="140" customFormat="1" ht="12.75" x14ac:dyDescent="0.25">
      <c r="A83" s="170"/>
      <c r="B83" s="141" t="s">
        <v>178</v>
      </c>
      <c r="C83" s="23" t="s">
        <v>3</v>
      </c>
      <c r="D83" s="24">
        <v>9</v>
      </c>
      <c r="E83" s="27"/>
      <c r="F83" s="17"/>
    </row>
    <row r="84" spans="1:10" s="140" customFormat="1" ht="12.75" x14ac:dyDescent="0.25">
      <c r="A84" s="171"/>
      <c r="B84" s="141" t="s">
        <v>139</v>
      </c>
      <c r="C84" s="23" t="s">
        <v>3</v>
      </c>
      <c r="D84" s="24">
        <v>6</v>
      </c>
      <c r="E84" s="27"/>
      <c r="F84" s="17"/>
    </row>
    <row r="85" spans="1:10" s="140" customFormat="1" ht="12.75" x14ac:dyDescent="0.25">
      <c r="A85" s="171"/>
      <c r="B85" s="141" t="s">
        <v>82</v>
      </c>
      <c r="C85" s="23" t="s">
        <v>3</v>
      </c>
      <c r="D85" s="24">
        <v>2</v>
      </c>
      <c r="E85" s="27"/>
      <c r="F85" s="17"/>
    </row>
    <row r="86" spans="1:10" s="140" customFormat="1" ht="12.75" x14ac:dyDescent="0.25">
      <c r="A86" s="171"/>
      <c r="B86" s="141" t="s">
        <v>83</v>
      </c>
      <c r="C86" s="23" t="s">
        <v>3</v>
      </c>
      <c r="D86" s="24">
        <v>18</v>
      </c>
      <c r="E86" s="27"/>
      <c r="F86" s="17"/>
    </row>
    <row r="87" spans="1:10" s="140" customFormat="1" ht="12.75" x14ac:dyDescent="0.25">
      <c r="A87" s="203"/>
      <c r="B87" s="141" t="s">
        <v>179</v>
      </c>
      <c r="C87" s="23" t="s">
        <v>3</v>
      </c>
      <c r="D87" s="24">
        <v>11</v>
      </c>
      <c r="E87" s="27"/>
      <c r="F87" s="17"/>
    </row>
    <row r="88" spans="1:10" s="140" customFormat="1" ht="24" x14ac:dyDescent="0.25">
      <c r="A88" s="170"/>
      <c r="B88" s="141" t="s">
        <v>85</v>
      </c>
      <c r="C88" s="23" t="s">
        <v>3</v>
      </c>
      <c r="D88" s="24">
        <v>1</v>
      </c>
      <c r="E88" s="27"/>
      <c r="F88" s="17"/>
    </row>
    <row r="89" spans="1:10" s="165" customFormat="1" ht="13.5" thickBot="1" x14ac:dyDescent="0.3">
      <c r="A89" s="204"/>
      <c r="B89" s="173"/>
      <c r="C89" s="144"/>
      <c r="D89" s="145"/>
      <c r="E89" s="146"/>
      <c r="F89" s="44"/>
    </row>
    <row r="90" spans="1:10" s="165" customFormat="1" ht="13.5" thickTop="1" x14ac:dyDescent="0.25">
      <c r="A90" s="135">
        <v>5.2060000000000013</v>
      </c>
      <c r="B90" s="136" t="s">
        <v>86</v>
      </c>
      <c r="C90" s="157"/>
      <c r="D90" s="163"/>
      <c r="E90" s="164"/>
      <c r="F90" s="93"/>
    </row>
    <row r="91" spans="1:10" s="165" customFormat="1" ht="12.75" x14ac:dyDescent="0.25">
      <c r="A91" s="88">
        <v>5.2061000000000011</v>
      </c>
      <c r="B91" s="22" t="s">
        <v>87</v>
      </c>
      <c r="C91" s="23"/>
      <c r="D91" s="24"/>
      <c r="E91" s="137"/>
      <c r="F91" s="17"/>
    </row>
    <row r="92" spans="1:10" s="165" customFormat="1" ht="12.75" x14ac:dyDescent="0.25">
      <c r="A92" s="169"/>
      <c r="B92" s="141" t="s">
        <v>88</v>
      </c>
      <c r="C92" s="23" t="s">
        <v>3</v>
      </c>
      <c r="D92" s="24">
        <f>8+54</f>
        <v>62</v>
      </c>
      <c r="E92" s="27"/>
      <c r="F92" s="17"/>
    </row>
    <row r="93" spans="1:10" s="156" customFormat="1" ht="15" x14ac:dyDescent="0.25">
      <c r="A93" s="169"/>
      <c r="B93" s="141" t="s">
        <v>141</v>
      </c>
      <c r="C93" s="23" t="s">
        <v>3</v>
      </c>
      <c r="D93" s="24">
        <v>60</v>
      </c>
      <c r="E93" s="27"/>
      <c r="F93" s="17"/>
      <c r="H93" s="167"/>
      <c r="I93" s="206"/>
      <c r="J93" s="206"/>
    </row>
    <row r="94" spans="1:10" s="156" customFormat="1" ht="15" x14ac:dyDescent="0.25">
      <c r="A94" s="169"/>
      <c r="B94" s="141" t="s">
        <v>89</v>
      </c>
      <c r="C94" s="23" t="s">
        <v>3</v>
      </c>
      <c r="D94" s="24">
        <v>227</v>
      </c>
      <c r="E94" s="27"/>
      <c r="F94" s="17"/>
      <c r="H94" s="166"/>
    </row>
    <row r="95" spans="1:10" s="156" customFormat="1" ht="15" x14ac:dyDescent="0.25">
      <c r="A95" s="170"/>
      <c r="B95" s="141" t="s">
        <v>90</v>
      </c>
      <c r="C95" s="23" t="s">
        <v>3</v>
      </c>
      <c r="D95" s="24">
        <v>92</v>
      </c>
      <c r="E95" s="27"/>
      <c r="F95" s="17"/>
      <c r="H95" s="166"/>
    </row>
    <row r="96" spans="1:10" s="156" customFormat="1" ht="15" x14ac:dyDescent="0.25">
      <c r="A96" s="88">
        <v>5.2062000000000008</v>
      </c>
      <c r="B96" s="22" t="s">
        <v>92</v>
      </c>
      <c r="C96" s="23"/>
      <c r="D96" s="24"/>
      <c r="E96" s="137"/>
      <c r="F96" s="17"/>
      <c r="H96" s="166"/>
    </row>
    <row r="97" spans="1:8" s="156" customFormat="1" ht="15" x14ac:dyDescent="0.25">
      <c r="A97" s="21"/>
      <c r="B97" s="141" t="s">
        <v>93</v>
      </c>
      <c r="C97" s="23" t="s">
        <v>3</v>
      </c>
      <c r="D97" s="24">
        <v>6</v>
      </c>
      <c r="E97" s="27"/>
      <c r="F97" s="17"/>
      <c r="H97" s="166"/>
    </row>
    <row r="98" spans="1:8" s="156" customFormat="1" ht="15" x14ac:dyDescent="0.25">
      <c r="A98" s="88">
        <v>5.2063000000000006</v>
      </c>
      <c r="B98" s="22" t="s">
        <v>94</v>
      </c>
      <c r="C98" s="23"/>
      <c r="D98" s="24"/>
      <c r="E98" s="137"/>
      <c r="F98" s="17"/>
      <c r="H98" s="166"/>
    </row>
    <row r="99" spans="1:8" s="156" customFormat="1" ht="15" x14ac:dyDescent="0.25">
      <c r="A99" s="170"/>
      <c r="B99" s="141" t="s">
        <v>95</v>
      </c>
      <c r="C99" s="23" t="s">
        <v>3</v>
      </c>
      <c r="D99" s="24">
        <v>10</v>
      </c>
      <c r="E99" s="27"/>
      <c r="F99" s="17"/>
      <c r="H99" s="166"/>
    </row>
    <row r="100" spans="1:8" s="156" customFormat="1" ht="15" x14ac:dyDescent="0.25">
      <c r="A100" s="170"/>
      <c r="B100" s="141" t="s">
        <v>96</v>
      </c>
      <c r="C100" s="23" t="s">
        <v>3</v>
      </c>
      <c r="D100" s="24">
        <v>25</v>
      </c>
      <c r="E100" s="27"/>
      <c r="F100" s="17"/>
      <c r="H100" s="166"/>
    </row>
    <row r="101" spans="1:8" s="156" customFormat="1" ht="15" x14ac:dyDescent="0.25">
      <c r="A101" s="12">
        <v>5.2070000000000016</v>
      </c>
      <c r="B101" s="158" t="s">
        <v>97</v>
      </c>
      <c r="C101" s="23"/>
      <c r="D101" s="24"/>
      <c r="E101" s="137"/>
      <c r="F101" s="17"/>
      <c r="H101" s="167"/>
    </row>
    <row r="102" spans="1:8" s="140" customFormat="1" ht="12.75" x14ac:dyDescent="0.25">
      <c r="A102" s="88">
        <v>5.2072000000000012</v>
      </c>
      <c r="B102" s="22" t="s">
        <v>146</v>
      </c>
      <c r="C102" s="23" t="s">
        <v>3</v>
      </c>
      <c r="D102" s="24">
        <v>27</v>
      </c>
      <c r="E102" s="27"/>
      <c r="F102" s="17"/>
    </row>
    <row r="103" spans="1:8" s="140" customFormat="1" ht="12.75" x14ac:dyDescent="0.25">
      <c r="A103" s="88">
        <v>5.2073000000000009</v>
      </c>
      <c r="B103" s="22" t="s">
        <v>98</v>
      </c>
      <c r="C103" s="23" t="s">
        <v>3</v>
      </c>
      <c r="D103" s="24">
        <v>46</v>
      </c>
      <c r="E103" s="27"/>
      <c r="F103" s="17"/>
    </row>
    <row r="104" spans="1:8" s="140" customFormat="1" ht="12.75" x14ac:dyDescent="0.25">
      <c r="A104" s="88">
        <v>5.2074000000000007</v>
      </c>
      <c r="B104" s="22" t="s">
        <v>99</v>
      </c>
      <c r="C104" s="23" t="s">
        <v>3</v>
      </c>
      <c r="D104" s="24">
        <v>7</v>
      </c>
      <c r="E104" s="27"/>
      <c r="F104" s="17"/>
    </row>
    <row r="105" spans="1:8" s="140" customFormat="1" ht="12.75" x14ac:dyDescent="0.25">
      <c r="A105" s="88">
        <v>5.2076000000000002</v>
      </c>
      <c r="B105" s="22" t="s">
        <v>100</v>
      </c>
      <c r="C105" s="23" t="s">
        <v>3</v>
      </c>
      <c r="D105" s="24">
        <v>164</v>
      </c>
      <c r="E105" s="27"/>
      <c r="F105" s="17"/>
    </row>
    <row r="106" spans="1:8" s="140" customFormat="1" ht="12.75" x14ac:dyDescent="0.25">
      <c r="A106" s="88">
        <v>5.2077</v>
      </c>
      <c r="B106" s="22" t="s">
        <v>101</v>
      </c>
      <c r="C106" s="23" t="s">
        <v>3</v>
      </c>
      <c r="D106" s="24">
        <v>67</v>
      </c>
      <c r="E106" s="27"/>
      <c r="F106" s="17"/>
    </row>
    <row r="107" spans="1:8" s="156" customFormat="1" ht="15" x14ac:dyDescent="0.25">
      <c r="A107" s="88">
        <v>5.2079099999999992</v>
      </c>
      <c r="B107" s="22" t="s">
        <v>233</v>
      </c>
      <c r="C107" s="23" t="s">
        <v>3</v>
      </c>
      <c r="D107" s="24">
        <f>40*3</f>
        <v>120</v>
      </c>
      <c r="E107" s="27"/>
      <c r="F107" s="17"/>
    </row>
    <row r="108" spans="1:8" s="165" customFormat="1" ht="12.75" x14ac:dyDescent="0.25">
      <c r="A108" s="101">
        <v>5.2081299999999988</v>
      </c>
      <c r="B108" s="22" t="s">
        <v>103</v>
      </c>
      <c r="C108" s="23" t="s">
        <v>3</v>
      </c>
      <c r="D108" s="24">
        <f>46+40</f>
        <v>86</v>
      </c>
      <c r="E108" s="27"/>
      <c r="F108" s="17"/>
    </row>
    <row r="109" spans="1:8" s="165" customFormat="1" ht="12.75" x14ac:dyDescent="0.25">
      <c r="A109" s="174"/>
      <c r="B109" s="22"/>
      <c r="C109" s="23"/>
      <c r="D109" s="24"/>
      <c r="E109" s="137"/>
      <c r="F109" s="17"/>
    </row>
    <row r="110" spans="1:8" s="156" customFormat="1" ht="15" x14ac:dyDescent="0.25">
      <c r="A110" s="87">
        <v>5.2090000000000023</v>
      </c>
      <c r="B110" s="158" t="s">
        <v>104</v>
      </c>
      <c r="C110" s="23"/>
      <c r="D110" s="24"/>
      <c r="E110" s="137"/>
      <c r="F110" s="17"/>
      <c r="H110" s="166"/>
    </row>
    <row r="111" spans="1:8" s="156" customFormat="1" ht="24" x14ac:dyDescent="0.25">
      <c r="A111" s="88">
        <v>5.2092000000000018</v>
      </c>
      <c r="B111" s="22" t="s">
        <v>234</v>
      </c>
      <c r="C111" s="23" t="s">
        <v>25</v>
      </c>
      <c r="D111" s="24">
        <f>8+24+16</f>
        <v>48</v>
      </c>
      <c r="E111" s="27"/>
      <c r="F111" s="17"/>
      <c r="H111" s="166"/>
    </row>
    <row r="112" spans="1:8" s="156" customFormat="1" ht="15.75" thickBot="1" x14ac:dyDescent="0.3">
      <c r="A112" s="21"/>
      <c r="B112" s="158"/>
      <c r="C112" s="144"/>
      <c r="D112" s="145"/>
      <c r="E112" s="146"/>
      <c r="F112" s="147"/>
      <c r="H112" s="166"/>
    </row>
    <row r="113" spans="1:8" s="156" customFormat="1" ht="27" customHeight="1" thickTop="1" thickBot="1" x14ac:dyDescent="0.3">
      <c r="A113" s="175"/>
      <c r="B113" s="176"/>
      <c r="C113" s="381" t="str">
        <f>+B42</f>
        <v>DESCRIPTION DES TRAVAUX COURANT FORT</v>
      </c>
      <c r="D113" s="382"/>
      <c r="E113" s="383"/>
      <c r="F113" s="47"/>
      <c r="H113" s="166"/>
    </row>
    <row r="114" spans="1:8" s="156" customFormat="1" ht="14.1" customHeight="1" thickTop="1" x14ac:dyDescent="0.25">
      <c r="A114" s="87"/>
      <c r="B114" s="158"/>
      <c r="C114" s="151"/>
      <c r="D114" s="152"/>
      <c r="E114" s="153"/>
      <c r="F114" s="154"/>
      <c r="H114" s="166"/>
    </row>
    <row r="115" spans="1:8" s="140" customFormat="1" ht="24" customHeight="1" x14ac:dyDescent="0.25">
      <c r="A115" s="19">
        <v>5.2999999999999989</v>
      </c>
      <c r="B115" s="20" t="s">
        <v>56</v>
      </c>
      <c r="C115" s="23"/>
      <c r="D115" s="24"/>
      <c r="E115" s="137"/>
      <c r="F115" s="138"/>
    </row>
    <row r="116" spans="1:8" s="140" customFormat="1" ht="12.75" x14ac:dyDescent="0.25">
      <c r="A116" s="87">
        <v>5.3009999999999993</v>
      </c>
      <c r="B116" s="158" t="s">
        <v>150</v>
      </c>
      <c r="C116" s="23"/>
      <c r="D116" s="24"/>
      <c r="E116" s="137"/>
      <c r="F116" s="138"/>
    </row>
    <row r="117" spans="1:8" s="140" customFormat="1" ht="24" x14ac:dyDescent="0.25">
      <c r="A117" s="88">
        <v>5.301099999999999</v>
      </c>
      <c r="B117" s="22" t="s">
        <v>151</v>
      </c>
      <c r="C117" s="23"/>
      <c r="D117" s="24"/>
      <c r="E117" s="137"/>
      <c r="F117" s="138"/>
    </row>
    <row r="118" spans="1:8" s="156" customFormat="1" ht="15" x14ac:dyDescent="0.2">
      <c r="A118" s="155"/>
      <c r="B118" s="141" t="s">
        <v>153</v>
      </c>
      <c r="C118" s="23" t="s">
        <v>25</v>
      </c>
      <c r="D118" s="24">
        <v>1</v>
      </c>
      <c r="E118" s="27"/>
      <c r="F118" s="17"/>
    </row>
    <row r="119" spans="1:8" s="140" customFormat="1" ht="12.75" x14ac:dyDescent="0.25">
      <c r="A119" s="21"/>
      <c r="B119" s="22"/>
      <c r="C119" s="23"/>
      <c r="D119" s="24"/>
      <c r="E119" s="137"/>
      <c r="F119" s="17"/>
    </row>
    <row r="120" spans="1:8" s="140" customFormat="1" ht="12.75" x14ac:dyDescent="0.25">
      <c r="A120" s="88">
        <v>5.3011999999999988</v>
      </c>
      <c r="B120" s="22" t="s">
        <v>154</v>
      </c>
      <c r="C120" s="23" t="s">
        <v>25</v>
      </c>
      <c r="D120" s="24">
        <v>1</v>
      </c>
      <c r="E120" s="27"/>
      <c r="F120" s="17"/>
    </row>
    <row r="121" spans="1:8" s="140" customFormat="1" ht="12.75" x14ac:dyDescent="0.25">
      <c r="A121" s="170"/>
      <c r="B121" s="22"/>
      <c r="C121" s="23"/>
      <c r="D121" s="24"/>
      <c r="E121" s="137"/>
      <c r="F121" s="17"/>
    </row>
    <row r="122" spans="1:8" s="140" customFormat="1" ht="12.75" x14ac:dyDescent="0.25">
      <c r="A122" s="87">
        <v>5.3019999999999996</v>
      </c>
      <c r="B122" s="158" t="s">
        <v>57</v>
      </c>
      <c r="C122" s="23"/>
      <c r="D122" s="24"/>
      <c r="E122" s="137"/>
      <c r="F122" s="17"/>
    </row>
    <row r="123" spans="1:8" s="156" customFormat="1" ht="15" customHeight="1" x14ac:dyDescent="0.25">
      <c r="A123" s="88">
        <v>5.3021999999999991</v>
      </c>
      <c r="B123" s="22" t="s">
        <v>155</v>
      </c>
      <c r="C123" s="23" t="s">
        <v>3</v>
      </c>
      <c r="D123" s="24">
        <v>1</v>
      </c>
      <c r="E123" s="27"/>
      <c r="F123" s="17"/>
    </row>
    <row r="124" spans="1:8" s="156" customFormat="1" ht="15" customHeight="1" x14ac:dyDescent="0.25">
      <c r="A124" s="88">
        <v>5.3022999999999989</v>
      </c>
      <c r="B124" s="22" t="s">
        <v>107</v>
      </c>
      <c r="C124" s="23" t="s">
        <v>25</v>
      </c>
      <c r="D124" s="24">
        <v>1</v>
      </c>
      <c r="E124" s="27"/>
      <c r="F124" s="17"/>
    </row>
    <row r="125" spans="1:8" s="156" customFormat="1" ht="15" x14ac:dyDescent="0.25">
      <c r="A125" s="88">
        <v>5.3023999999999987</v>
      </c>
      <c r="B125" s="22" t="s">
        <v>108</v>
      </c>
      <c r="C125" s="23" t="s">
        <v>25</v>
      </c>
      <c r="D125" s="24">
        <v>1</v>
      </c>
      <c r="E125" s="27"/>
      <c r="F125" s="17"/>
    </row>
    <row r="126" spans="1:8" s="165" customFormat="1" ht="12.75" x14ac:dyDescent="0.25">
      <c r="A126" s="88">
        <v>5.3024999999999984</v>
      </c>
      <c r="B126" s="22" t="s">
        <v>109</v>
      </c>
      <c r="C126" s="23" t="s">
        <v>25</v>
      </c>
      <c r="D126" s="24">
        <v>1</v>
      </c>
      <c r="E126" s="27"/>
      <c r="F126" s="17"/>
    </row>
    <row r="127" spans="1:8" s="165" customFormat="1" ht="12.75" x14ac:dyDescent="0.25">
      <c r="A127" s="88">
        <v>5.3025999999999982</v>
      </c>
      <c r="B127" s="22" t="s">
        <v>58</v>
      </c>
      <c r="C127" s="23" t="s">
        <v>25</v>
      </c>
      <c r="D127" s="24">
        <v>1</v>
      </c>
      <c r="E127" s="27"/>
      <c r="F127" s="17"/>
    </row>
    <row r="128" spans="1:8" s="165" customFormat="1" ht="12.75" x14ac:dyDescent="0.25">
      <c r="A128" s="88">
        <v>5.302699999999998</v>
      </c>
      <c r="B128" s="22" t="s">
        <v>110</v>
      </c>
      <c r="C128" s="23" t="s">
        <v>3</v>
      </c>
      <c r="D128" s="24">
        <f>D97*2+D146</f>
        <v>14</v>
      </c>
      <c r="E128" s="27"/>
      <c r="F128" s="17"/>
    </row>
    <row r="129" spans="1:8" s="165" customFormat="1" ht="12.75" x14ac:dyDescent="0.25">
      <c r="A129" s="88">
        <v>5.3027999999999977</v>
      </c>
      <c r="B129" s="22" t="s">
        <v>111</v>
      </c>
      <c r="C129" s="23" t="s">
        <v>3</v>
      </c>
      <c r="D129" s="24">
        <f>D128</f>
        <v>14</v>
      </c>
      <c r="E129" s="27"/>
      <c r="F129" s="17"/>
    </row>
    <row r="130" spans="1:8" s="165" customFormat="1" ht="12.75" x14ac:dyDescent="0.25">
      <c r="A130" s="88">
        <v>5.3028999999999975</v>
      </c>
      <c r="B130" s="22" t="s">
        <v>112</v>
      </c>
      <c r="C130" s="23"/>
      <c r="D130" s="24"/>
      <c r="E130" s="137"/>
      <c r="F130" s="17"/>
    </row>
    <row r="131" spans="1:8" s="156" customFormat="1" ht="15" x14ac:dyDescent="0.25">
      <c r="A131" s="21"/>
      <c r="B131" s="141" t="s">
        <v>113</v>
      </c>
      <c r="C131" s="23" t="s">
        <v>3</v>
      </c>
      <c r="D131" s="24">
        <f>D128</f>
        <v>14</v>
      </c>
      <c r="E131" s="27"/>
      <c r="F131" s="17"/>
      <c r="H131" s="167"/>
    </row>
    <row r="132" spans="1:8" s="156" customFormat="1" ht="15.75" thickBot="1" x14ac:dyDescent="0.3">
      <c r="A132" s="214">
        <v>5.3021000000000003</v>
      </c>
      <c r="B132" s="160" t="s">
        <v>156</v>
      </c>
      <c r="C132" s="144" t="s">
        <v>3</v>
      </c>
      <c r="D132" s="145">
        <f>D123</f>
        <v>1</v>
      </c>
      <c r="E132" s="91"/>
      <c r="F132" s="44"/>
      <c r="H132" s="167"/>
    </row>
    <row r="133" spans="1:8" s="156" customFormat="1" ht="15.75" thickTop="1" x14ac:dyDescent="0.25">
      <c r="A133" s="174"/>
      <c r="B133" s="162"/>
      <c r="C133" s="157"/>
      <c r="D133" s="163"/>
      <c r="E133" s="164"/>
      <c r="F133" s="93"/>
      <c r="H133" s="166"/>
    </row>
    <row r="134" spans="1:8" s="156" customFormat="1" ht="15" x14ac:dyDescent="0.25">
      <c r="A134" s="87">
        <v>5.3029999999999999</v>
      </c>
      <c r="B134" s="158" t="s">
        <v>114</v>
      </c>
      <c r="C134" s="23"/>
      <c r="D134" s="24"/>
      <c r="E134" s="137"/>
      <c r="F134" s="17"/>
      <c r="H134" s="167"/>
    </row>
    <row r="135" spans="1:8" s="156" customFormat="1" ht="15" x14ac:dyDescent="0.25">
      <c r="A135" s="88">
        <v>5.3030999999999997</v>
      </c>
      <c r="B135" s="22" t="s">
        <v>235</v>
      </c>
      <c r="C135" s="23" t="s">
        <v>25</v>
      </c>
      <c r="D135" s="24">
        <v>1</v>
      </c>
      <c r="E135" s="27"/>
      <c r="F135" s="17"/>
      <c r="H135" s="166"/>
    </row>
    <row r="136" spans="1:8" s="156" customFormat="1" ht="15" x14ac:dyDescent="0.25">
      <c r="A136" s="88">
        <v>5.3034999999999988</v>
      </c>
      <c r="B136" s="22" t="s">
        <v>236</v>
      </c>
      <c r="C136" s="23" t="s">
        <v>3</v>
      </c>
      <c r="D136" s="24">
        <v>51</v>
      </c>
      <c r="E136" s="27"/>
      <c r="F136" s="17"/>
      <c r="H136" s="167"/>
    </row>
    <row r="137" spans="1:8" s="156" customFormat="1" ht="15" x14ac:dyDescent="0.25">
      <c r="A137" s="88">
        <v>5.3035999999999985</v>
      </c>
      <c r="B137" s="22" t="s">
        <v>237</v>
      </c>
      <c r="C137" s="23" t="s">
        <v>3</v>
      </c>
      <c r="D137" s="24">
        <v>10</v>
      </c>
      <c r="E137" s="27"/>
      <c r="F137" s="17"/>
      <c r="H137" s="166"/>
    </row>
    <row r="138" spans="1:8" s="156" customFormat="1" ht="15" x14ac:dyDescent="0.25">
      <c r="A138" s="88">
        <v>5.3038999999999996</v>
      </c>
      <c r="B138" s="22" t="s">
        <v>238</v>
      </c>
      <c r="C138" s="23" t="s">
        <v>3</v>
      </c>
      <c r="D138" s="24">
        <v>113</v>
      </c>
      <c r="E138" s="27"/>
      <c r="F138" s="17"/>
      <c r="H138" s="166"/>
    </row>
    <row r="139" spans="1:8" s="156" customFormat="1" ht="15" x14ac:dyDescent="0.25">
      <c r="A139" s="101">
        <v>5.3030999999999997</v>
      </c>
      <c r="B139" s="22" t="s">
        <v>117</v>
      </c>
      <c r="C139" s="23" t="s">
        <v>3</v>
      </c>
      <c r="D139" s="24">
        <v>14</v>
      </c>
      <c r="E139" s="27"/>
      <c r="F139" s="17"/>
      <c r="H139" s="167"/>
    </row>
    <row r="140" spans="1:8" s="156" customFormat="1" ht="15" x14ac:dyDescent="0.25">
      <c r="A140" s="101">
        <v>5.3031099999999993</v>
      </c>
      <c r="B140" s="22" t="s">
        <v>158</v>
      </c>
      <c r="C140" s="23" t="s">
        <v>3</v>
      </c>
      <c r="D140" s="24">
        <v>16</v>
      </c>
      <c r="E140" s="27"/>
      <c r="F140" s="17"/>
      <c r="H140" s="167"/>
    </row>
    <row r="141" spans="1:8" s="156" customFormat="1" ht="24" x14ac:dyDescent="0.25">
      <c r="A141" s="101">
        <v>5.3031199999999989</v>
      </c>
      <c r="B141" s="22" t="s">
        <v>239</v>
      </c>
      <c r="C141" s="23" t="s">
        <v>3</v>
      </c>
      <c r="D141" s="24">
        <v>10</v>
      </c>
      <c r="E141" s="27"/>
      <c r="F141" s="17"/>
      <c r="H141" s="166"/>
    </row>
    <row r="142" spans="1:8" s="156" customFormat="1" ht="15" x14ac:dyDescent="0.25">
      <c r="A142" s="101">
        <v>5.3031499999999978</v>
      </c>
      <c r="B142" s="22" t="s">
        <v>240</v>
      </c>
      <c r="C142" s="23" t="s">
        <v>3</v>
      </c>
      <c r="D142" s="24">
        <v>3</v>
      </c>
      <c r="E142" s="27"/>
      <c r="F142" s="17"/>
      <c r="H142" s="166"/>
    </row>
    <row r="143" spans="1:8" s="156" customFormat="1" ht="15" x14ac:dyDescent="0.25">
      <c r="A143" s="101">
        <v>5.3031699999999971</v>
      </c>
      <c r="B143" s="22" t="s">
        <v>241</v>
      </c>
      <c r="C143" s="23" t="s">
        <v>25</v>
      </c>
      <c r="D143" s="24">
        <v>1</v>
      </c>
      <c r="E143" s="27"/>
      <c r="F143" s="17"/>
      <c r="H143" s="166"/>
    </row>
    <row r="144" spans="1:8" s="156" customFormat="1" ht="15" x14ac:dyDescent="0.25">
      <c r="A144" s="21"/>
      <c r="B144" s="22"/>
      <c r="C144" s="23"/>
      <c r="D144" s="24"/>
      <c r="E144" s="137"/>
      <c r="F144" s="17"/>
      <c r="H144" s="166"/>
    </row>
    <row r="145" spans="1:8" s="156" customFormat="1" ht="15" x14ac:dyDescent="0.25">
      <c r="A145" s="87">
        <v>5.3050000000000006</v>
      </c>
      <c r="B145" s="158" t="s">
        <v>118</v>
      </c>
      <c r="C145" s="23"/>
      <c r="D145" s="24"/>
      <c r="E145" s="137"/>
      <c r="F145" s="17"/>
      <c r="H145" s="166"/>
    </row>
    <row r="146" spans="1:8" s="156" customFormat="1" ht="15" x14ac:dyDescent="0.25">
      <c r="A146" s="88">
        <v>5.3052000000000001</v>
      </c>
      <c r="B146" s="22" t="s">
        <v>164</v>
      </c>
      <c r="C146" s="23" t="s">
        <v>3</v>
      </c>
      <c r="D146" s="24">
        <v>2</v>
      </c>
      <c r="E146" s="27"/>
      <c r="F146" s="17"/>
      <c r="H146" s="167"/>
    </row>
    <row r="147" spans="1:8" s="140" customFormat="1" ht="13.5" thickBot="1" x14ac:dyDescent="0.3">
      <c r="A147" s="21"/>
      <c r="B147" s="22"/>
      <c r="C147" s="23"/>
      <c r="D147" s="24"/>
      <c r="E147" s="137"/>
      <c r="F147" s="138"/>
    </row>
    <row r="148" spans="1:8" s="156" customFormat="1" ht="27" customHeight="1" thickTop="1" thickBot="1" x14ac:dyDescent="0.3">
      <c r="A148" s="175"/>
      <c r="B148" s="176"/>
      <c r="C148" s="381" t="str">
        <f>+B115</f>
        <v>DESCRIPTION DES TRAVAUX COURANTS FAIBLES</v>
      </c>
      <c r="D148" s="382"/>
      <c r="E148" s="383"/>
      <c r="F148" s="47"/>
      <c r="H148" s="166"/>
    </row>
    <row r="149" spans="1:8" s="18" customFormat="1" ht="12.75" thickTop="1" x14ac:dyDescent="0.25">
      <c r="A149" s="108"/>
      <c r="B149" s="46"/>
      <c r="C149" s="218"/>
      <c r="D149" s="219"/>
      <c r="E149" s="220"/>
      <c r="F149" s="221"/>
    </row>
    <row r="150" spans="1:8" s="28" customFormat="1" ht="12.75" x14ac:dyDescent="0.25">
      <c r="A150" s="117">
        <v>5.4999999999999991</v>
      </c>
      <c r="B150" s="20" t="s">
        <v>120</v>
      </c>
      <c r="C150" s="14"/>
      <c r="D150" s="15"/>
      <c r="E150" s="16"/>
      <c r="F150" s="17"/>
    </row>
    <row r="151" spans="1:8" s="57" customFormat="1" ht="15" x14ac:dyDescent="0.25">
      <c r="A151" s="121">
        <v>5.5009999999999994</v>
      </c>
      <c r="B151" s="26" t="s">
        <v>121</v>
      </c>
      <c r="C151" s="14" t="s">
        <v>3</v>
      </c>
      <c r="D151" s="15">
        <v>10</v>
      </c>
      <c r="E151" s="27"/>
      <c r="F151" s="17"/>
    </row>
    <row r="152" spans="1:8" s="18" customFormat="1" x14ac:dyDescent="0.25">
      <c r="A152" s="121">
        <v>5.5030000000000001</v>
      </c>
      <c r="B152" s="26" t="s">
        <v>122</v>
      </c>
      <c r="C152" s="14" t="s">
        <v>3</v>
      </c>
      <c r="D152" s="15">
        <v>15</v>
      </c>
      <c r="E152" s="27"/>
      <c r="F152" s="17"/>
    </row>
    <row r="153" spans="1:8" s="18" customFormat="1" x14ac:dyDescent="0.25">
      <c r="A153" s="121">
        <v>5.5080000000000018</v>
      </c>
      <c r="B153" s="26" t="s">
        <v>123</v>
      </c>
      <c r="C153" s="14" t="s">
        <v>3</v>
      </c>
      <c r="D153" s="15">
        <v>8</v>
      </c>
      <c r="E153" s="27"/>
      <c r="F153" s="17"/>
    </row>
    <row r="154" spans="1:8" s="18" customFormat="1" x14ac:dyDescent="0.25">
      <c r="A154" s="121">
        <v>5.5110000000000028</v>
      </c>
      <c r="B154" s="26" t="s">
        <v>242</v>
      </c>
      <c r="C154" s="14" t="s">
        <v>3</v>
      </c>
      <c r="D154" s="15">
        <v>46</v>
      </c>
      <c r="E154" s="27"/>
      <c r="F154" s="17"/>
    </row>
    <row r="155" spans="1:8" s="18" customFormat="1" x14ac:dyDescent="0.25">
      <c r="A155" s="121">
        <v>5.5140000000000038</v>
      </c>
      <c r="B155" s="26" t="s">
        <v>170</v>
      </c>
      <c r="C155" s="14" t="s">
        <v>3</v>
      </c>
      <c r="D155" s="15">
        <v>6</v>
      </c>
      <c r="E155" s="27"/>
      <c r="F155" s="17"/>
    </row>
    <row r="156" spans="1:8" s="18" customFormat="1" x14ac:dyDescent="0.25">
      <c r="A156" s="121">
        <v>5.5150000000000041</v>
      </c>
      <c r="B156" s="26" t="s">
        <v>171</v>
      </c>
      <c r="C156" s="14" t="s">
        <v>3</v>
      </c>
      <c r="D156" s="15">
        <v>2</v>
      </c>
      <c r="E156" s="27"/>
      <c r="F156" s="17"/>
    </row>
    <row r="157" spans="1:8" s="18" customFormat="1" x14ac:dyDescent="0.25">
      <c r="A157" s="121">
        <v>5.5170000000000048</v>
      </c>
      <c r="B157" s="26" t="s">
        <v>124</v>
      </c>
      <c r="C157" s="14" t="s">
        <v>3</v>
      </c>
      <c r="D157" s="15">
        <v>4</v>
      </c>
      <c r="E157" s="27"/>
      <c r="F157" s="17"/>
    </row>
    <row r="158" spans="1:8" s="18" customFormat="1" ht="12.75" thickBot="1" x14ac:dyDescent="0.3">
      <c r="A158" s="111"/>
      <c r="B158" s="213"/>
      <c r="C158" s="15"/>
      <c r="D158" s="210"/>
      <c r="E158" s="211"/>
      <c r="F158" s="212"/>
    </row>
    <row r="159" spans="1:8" s="18" customFormat="1" ht="30.95" customHeight="1" thickTop="1" thickBot="1" x14ac:dyDescent="0.3">
      <c r="A159" s="108"/>
      <c r="B159" s="46"/>
      <c r="C159" s="381" t="str">
        <f>+B150</f>
        <v>DESCRIPTION DES TRAVAUX SECURITE</v>
      </c>
      <c r="D159" s="382"/>
      <c r="E159" s="383"/>
      <c r="F159" s="47"/>
    </row>
    <row r="160" spans="1:8" s="132" customFormat="1" ht="15.75" thickTop="1" thickBot="1" x14ac:dyDescent="0.3">
      <c r="A160" s="126" t="s">
        <v>10</v>
      </c>
      <c r="B160" s="70"/>
      <c r="C160" s="191"/>
      <c r="D160" s="192"/>
      <c r="E160" s="193"/>
      <c r="F160" s="194"/>
    </row>
    <row r="161" spans="1:8" ht="30" customHeight="1" thickTop="1" thickBot="1" x14ac:dyDescent="0.3">
      <c r="A161" s="401" t="s">
        <v>4</v>
      </c>
      <c r="B161" s="402"/>
      <c r="C161" s="402"/>
      <c r="D161" s="402"/>
      <c r="E161" s="403"/>
      <c r="F161" s="73"/>
    </row>
    <row r="162" spans="1:8" ht="15" customHeight="1" thickTop="1" x14ac:dyDescent="0.25">
      <c r="A162" s="195"/>
      <c r="E162" s="199"/>
      <c r="F162" s="139"/>
      <c r="H162" s="140"/>
    </row>
    <row r="163" spans="1:8" ht="12.75" x14ac:dyDescent="0.25">
      <c r="E163" s="199"/>
      <c r="F163" s="139"/>
      <c r="H163" s="140"/>
    </row>
    <row r="164" spans="1:8" customFormat="1" ht="12" customHeight="1" x14ac:dyDescent="0.25">
      <c r="A164" s="2" t="s">
        <v>12</v>
      </c>
      <c r="B164" s="2"/>
      <c r="C164" s="2"/>
      <c r="D164" s="80"/>
      <c r="E164" s="81"/>
      <c r="F164" s="82"/>
      <c r="G164" s="2"/>
    </row>
    <row r="165" spans="1:8" ht="12.75" x14ac:dyDescent="0.25">
      <c r="E165" s="199"/>
      <c r="F165" s="139"/>
      <c r="H165" s="140"/>
    </row>
    <row r="166" spans="1:8" x14ac:dyDescent="0.25">
      <c r="E166" s="199"/>
      <c r="F166" s="139"/>
    </row>
    <row r="167" spans="1:8" x14ac:dyDescent="0.25">
      <c r="E167" s="199"/>
      <c r="F167" s="139"/>
    </row>
    <row r="168" spans="1:8" x14ac:dyDescent="0.25">
      <c r="E168" s="199"/>
      <c r="F168" s="139"/>
    </row>
    <row r="169" spans="1:8" x14ac:dyDescent="0.25">
      <c r="E169" s="199"/>
      <c r="F169" s="139"/>
    </row>
    <row r="170" spans="1:8" x14ac:dyDescent="0.25">
      <c r="E170" s="199"/>
      <c r="F170" s="139"/>
    </row>
    <row r="171" spans="1:8" x14ac:dyDescent="0.25">
      <c r="E171" s="199"/>
      <c r="F171" s="139"/>
    </row>
    <row r="172" spans="1:8" x14ac:dyDescent="0.25">
      <c r="E172" s="199"/>
      <c r="F172" s="139"/>
    </row>
    <row r="173" spans="1:8" x14ac:dyDescent="0.25">
      <c r="E173" s="199"/>
      <c r="F173" s="139"/>
    </row>
    <row r="174" spans="1:8" x14ac:dyDescent="0.25">
      <c r="E174" s="199"/>
      <c r="F174" s="139"/>
    </row>
    <row r="175" spans="1:8" x14ac:dyDescent="0.25">
      <c r="E175" s="199"/>
      <c r="F175" s="139"/>
    </row>
    <row r="176" spans="1:8" x14ac:dyDescent="0.25">
      <c r="E176" s="199"/>
      <c r="F176" s="139"/>
    </row>
    <row r="177" spans="5:6" x14ac:dyDescent="0.25">
      <c r="E177" s="199"/>
      <c r="F177" s="139"/>
    </row>
    <row r="178" spans="5:6" x14ac:dyDescent="0.25">
      <c r="E178" s="199"/>
      <c r="F178" s="139"/>
    </row>
    <row r="179" spans="5:6" x14ac:dyDescent="0.25">
      <c r="E179" s="199"/>
      <c r="F179" s="139"/>
    </row>
    <row r="180" spans="5:6" x14ac:dyDescent="0.25">
      <c r="E180" s="199"/>
      <c r="F180" s="139"/>
    </row>
    <row r="181" spans="5:6" x14ac:dyDescent="0.25">
      <c r="E181" s="199"/>
      <c r="F181" s="139"/>
    </row>
    <row r="182" spans="5:6" x14ac:dyDescent="0.25">
      <c r="E182" s="199"/>
      <c r="F182" s="139"/>
    </row>
    <row r="183" spans="5:6" x14ac:dyDescent="0.25">
      <c r="E183" s="199"/>
      <c r="F183" s="139"/>
    </row>
    <row r="184" spans="5:6" x14ac:dyDescent="0.25">
      <c r="E184" s="199"/>
      <c r="F184" s="139"/>
    </row>
    <row r="185" spans="5:6" x14ac:dyDescent="0.25">
      <c r="E185" s="199"/>
      <c r="F185" s="139"/>
    </row>
    <row r="186" spans="5:6" x14ac:dyDescent="0.25">
      <c r="E186" s="199"/>
      <c r="F186" s="139"/>
    </row>
    <row r="187" spans="5:6" x14ac:dyDescent="0.25">
      <c r="E187" s="199"/>
      <c r="F187" s="139"/>
    </row>
    <row r="188" spans="5:6" x14ac:dyDescent="0.25">
      <c r="E188" s="199"/>
      <c r="F188" s="139"/>
    </row>
    <row r="189" spans="5:6" x14ac:dyDescent="0.25">
      <c r="E189" s="199"/>
      <c r="F189" s="139"/>
    </row>
    <row r="190" spans="5:6" x14ac:dyDescent="0.25">
      <c r="E190" s="199"/>
      <c r="F190" s="139"/>
    </row>
    <row r="191" spans="5:6" x14ac:dyDescent="0.25">
      <c r="E191" s="199"/>
      <c r="F191" s="139"/>
    </row>
    <row r="192" spans="5:6" x14ac:dyDescent="0.25">
      <c r="E192" s="199"/>
      <c r="F192" s="139"/>
    </row>
    <row r="193" spans="5:6" x14ac:dyDescent="0.25">
      <c r="E193" s="199"/>
      <c r="F193" s="139"/>
    </row>
    <row r="194" spans="5:6" x14ac:dyDescent="0.25">
      <c r="F194" s="201"/>
    </row>
    <row r="195" spans="5:6" x14ac:dyDescent="0.25">
      <c r="F195" s="201"/>
    </row>
    <row r="196" spans="5:6" x14ac:dyDescent="0.25">
      <c r="F196" s="201"/>
    </row>
    <row r="197" spans="5:6" x14ac:dyDescent="0.25">
      <c r="F197" s="201"/>
    </row>
    <row r="198" spans="5:6" x14ac:dyDescent="0.25">
      <c r="F198" s="201"/>
    </row>
    <row r="199" spans="5:6" x14ac:dyDescent="0.25">
      <c r="F199" s="201"/>
    </row>
    <row r="200" spans="5:6" x14ac:dyDescent="0.25">
      <c r="F200" s="201"/>
    </row>
    <row r="201" spans="5:6" x14ac:dyDescent="0.25">
      <c r="F201" s="201"/>
    </row>
    <row r="202" spans="5:6" x14ac:dyDescent="0.25">
      <c r="F202" s="201"/>
    </row>
    <row r="203" spans="5:6" x14ac:dyDescent="0.25">
      <c r="F203" s="201"/>
    </row>
    <row r="204" spans="5:6" x14ac:dyDescent="0.25">
      <c r="F204" s="201"/>
    </row>
    <row r="205" spans="5:6" x14ac:dyDescent="0.25">
      <c r="F205" s="201"/>
    </row>
    <row r="206" spans="5:6" x14ac:dyDescent="0.25">
      <c r="F206" s="201"/>
    </row>
    <row r="207" spans="5:6" x14ac:dyDescent="0.25">
      <c r="F207" s="201"/>
    </row>
    <row r="208" spans="5:6" x14ac:dyDescent="0.25">
      <c r="F208" s="201"/>
    </row>
    <row r="209" spans="6:6" x14ac:dyDescent="0.25">
      <c r="F209" s="201"/>
    </row>
    <row r="210" spans="6:6" x14ac:dyDescent="0.25">
      <c r="F210" s="201"/>
    </row>
    <row r="211" spans="6:6" x14ac:dyDescent="0.25">
      <c r="F211" s="201"/>
    </row>
    <row r="212" spans="6:6" x14ac:dyDescent="0.25">
      <c r="F212" s="201"/>
    </row>
    <row r="213" spans="6:6" x14ac:dyDescent="0.25">
      <c r="F213" s="201"/>
    </row>
    <row r="214" spans="6:6" x14ac:dyDescent="0.25">
      <c r="F214" s="201"/>
    </row>
    <row r="215" spans="6:6" x14ac:dyDescent="0.25">
      <c r="F215" s="201"/>
    </row>
    <row r="216" spans="6:6" x14ac:dyDescent="0.25">
      <c r="F216" s="201"/>
    </row>
    <row r="217" spans="6:6" x14ac:dyDescent="0.25">
      <c r="F217" s="201"/>
    </row>
    <row r="218" spans="6:6" x14ac:dyDescent="0.25">
      <c r="F218" s="201"/>
    </row>
    <row r="219" spans="6:6" x14ac:dyDescent="0.25">
      <c r="F219" s="201"/>
    </row>
    <row r="220" spans="6:6" x14ac:dyDescent="0.25">
      <c r="F220" s="201"/>
    </row>
    <row r="221" spans="6:6" x14ac:dyDescent="0.25">
      <c r="F221" s="201"/>
    </row>
    <row r="222" spans="6:6" x14ac:dyDescent="0.25">
      <c r="F222" s="201"/>
    </row>
    <row r="223" spans="6:6" x14ac:dyDescent="0.25">
      <c r="F223" s="201"/>
    </row>
    <row r="224" spans="6:6" x14ac:dyDescent="0.25">
      <c r="F224" s="201"/>
    </row>
    <row r="225" spans="6:6" x14ac:dyDescent="0.25">
      <c r="F225" s="201"/>
    </row>
    <row r="226" spans="6:6" x14ac:dyDescent="0.25">
      <c r="F226" s="201"/>
    </row>
    <row r="227" spans="6:6" x14ac:dyDescent="0.25">
      <c r="F227" s="201"/>
    </row>
    <row r="228" spans="6:6" x14ac:dyDescent="0.25">
      <c r="F228" s="201"/>
    </row>
    <row r="229" spans="6:6" x14ac:dyDescent="0.25">
      <c r="F229" s="201"/>
    </row>
    <row r="230" spans="6:6" x14ac:dyDescent="0.25">
      <c r="F230" s="201"/>
    </row>
    <row r="231" spans="6:6" x14ac:dyDescent="0.25">
      <c r="F231" s="201"/>
    </row>
    <row r="232" spans="6:6" x14ac:dyDescent="0.25">
      <c r="F232" s="201"/>
    </row>
    <row r="233" spans="6:6" x14ac:dyDescent="0.25">
      <c r="F233" s="201"/>
    </row>
    <row r="234" spans="6:6" x14ac:dyDescent="0.25">
      <c r="F234" s="201"/>
    </row>
    <row r="235" spans="6:6" x14ac:dyDescent="0.25">
      <c r="F235" s="201"/>
    </row>
    <row r="236" spans="6:6" x14ac:dyDescent="0.25">
      <c r="F236" s="201"/>
    </row>
    <row r="237" spans="6:6" x14ac:dyDescent="0.25">
      <c r="F237" s="201"/>
    </row>
    <row r="238" spans="6:6" x14ac:dyDescent="0.25">
      <c r="F238" s="201"/>
    </row>
    <row r="239" spans="6:6" x14ac:dyDescent="0.25">
      <c r="F239" s="201"/>
    </row>
    <row r="240" spans="6:6" x14ac:dyDescent="0.25">
      <c r="F240" s="201"/>
    </row>
    <row r="241" spans="6:6" x14ac:dyDescent="0.25">
      <c r="F241" s="201"/>
    </row>
    <row r="242" spans="6:6" x14ac:dyDescent="0.25">
      <c r="F242" s="201"/>
    </row>
    <row r="243" spans="6:6" x14ac:dyDescent="0.25">
      <c r="F243" s="201"/>
    </row>
    <row r="244" spans="6:6" x14ac:dyDescent="0.25">
      <c r="F244" s="201"/>
    </row>
    <row r="245" spans="6:6" x14ac:dyDescent="0.25">
      <c r="F245" s="201"/>
    </row>
    <row r="246" spans="6:6" x14ac:dyDescent="0.25">
      <c r="F246" s="201"/>
    </row>
    <row r="247" spans="6:6" x14ac:dyDescent="0.25">
      <c r="F247" s="201"/>
    </row>
    <row r="248" spans="6:6" x14ac:dyDescent="0.25">
      <c r="F248" s="201"/>
    </row>
    <row r="249" spans="6:6" x14ac:dyDescent="0.25">
      <c r="F249" s="201"/>
    </row>
    <row r="250" spans="6:6" x14ac:dyDescent="0.25">
      <c r="F250" s="201"/>
    </row>
    <row r="251" spans="6:6" x14ac:dyDescent="0.25">
      <c r="F251" s="201"/>
    </row>
    <row r="252" spans="6:6" x14ac:dyDescent="0.25">
      <c r="F252" s="201"/>
    </row>
    <row r="253" spans="6:6" x14ac:dyDescent="0.25">
      <c r="F253" s="201"/>
    </row>
    <row r="254" spans="6:6" x14ac:dyDescent="0.25">
      <c r="F254" s="201"/>
    </row>
    <row r="255" spans="6:6" x14ac:dyDescent="0.25">
      <c r="F255" s="201"/>
    </row>
    <row r="256" spans="6:6" x14ac:dyDescent="0.25">
      <c r="F256" s="201"/>
    </row>
    <row r="257" spans="6:6" x14ac:dyDescent="0.25">
      <c r="F257" s="201"/>
    </row>
    <row r="258" spans="6:6" x14ac:dyDescent="0.25">
      <c r="F258" s="201"/>
    </row>
    <row r="259" spans="6:6" x14ac:dyDescent="0.25">
      <c r="F259" s="201"/>
    </row>
    <row r="260" spans="6:6" x14ac:dyDescent="0.25">
      <c r="F260" s="201"/>
    </row>
    <row r="261" spans="6:6" x14ac:dyDescent="0.25">
      <c r="F261" s="201"/>
    </row>
    <row r="262" spans="6:6" x14ac:dyDescent="0.25">
      <c r="F262" s="201"/>
    </row>
    <row r="263" spans="6:6" x14ac:dyDescent="0.25">
      <c r="F263" s="201"/>
    </row>
    <row r="264" spans="6:6" x14ac:dyDescent="0.25">
      <c r="F264" s="201"/>
    </row>
    <row r="265" spans="6:6" x14ac:dyDescent="0.25">
      <c r="F265" s="201"/>
    </row>
    <row r="266" spans="6:6" x14ac:dyDescent="0.25">
      <c r="F266" s="201"/>
    </row>
    <row r="267" spans="6:6" x14ac:dyDescent="0.25">
      <c r="F267" s="201"/>
    </row>
    <row r="268" spans="6:6" x14ac:dyDescent="0.25">
      <c r="F268" s="201"/>
    </row>
    <row r="269" spans="6:6" x14ac:dyDescent="0.25">
      <c r="F269" s="201"/>
    </row>
    <row r="270" spans="6:6" x14ac:dyDescent="0.25">
      <c r="F270" s="201"/>
    </row>
    <row r="271" spans="6:6" x14ac:dyDescent="0.25">
      <c r="F271" s="201"/>
    </row>
    <row r="272" spans="6:6" x14ac:dyDescent="0.25">
      <c r="F272" s="201"/>
    </row>
    <row r="273" spans="6:6" x14ac:dyDescent="0.25">
      <c r="F273" s="201"/>
    </row>
    <row r="274" spans="6:6" x14ac:dyDescent="0.25">
      <c r="F274" s="201"/>
    </row>
    <row r="275" spans="6:6" x14ac:dyDescent="0.25">
      <c r="F275" s="201"/>
    </row>
    <row r="276" spans="6:6" x14ac:dyDescent="0.25">
      <c r="F276" s="201"/>
    </row>
    <row r="277" spans="6:6" x14ac:dyDescent="0.25">
      <c r="F277" s="201"/>
    </row>
    <row r="278" spans="6:6" x14ac:dyDescent="0.25">
      <c r="F278" s="201"/>
    </row>
    <row r="279" spans="6:6" x14ac:dyDescent="0.25">
      <c r="F279" s="201"/>
    </row>
    <row r="280" spans="6:6" x14ac:dyDescent="0.25">
      <c r="F280" s="201"/>
    </row>
    <row r="281" spans="6:6" x14ac:dyDescent="0.25">
      <c r="F281" s="201"/>
    </row>
    <row r="282" spans="6:6" x14ac:dyDescent="0.25">
      <c r="F282" s="201"/>
    </row>
    <row r="283" spans="6:6" x14ac:dyDescent="0.25">
      <c r="F283" s="201"/>
    </row>
    <row r="284" spans="6:6" x14ac:dyDescent="0.25">
      <c r="F284" s="201"/>
    </row>
    <row r="285" spans="6:6" x14ac:dyDescent="0.25">
      <c r="F285" s="201"/>
    </row>
    <row r="286" spans="6:6" x14ac:dyDescent="0.25">
      <c r="F286" s="201"/>
    </row>
    <row r="287" spans="6:6" x14ac:dyDescent="0.25">
      <c r="F287" s="201"/>
    </row>
    <row r="288" spans="6:6" x14ac:dyDescent="0.25">
      <c r="F288" s="201"/>
    </row>
    <row r="289" spans="6:6" x14ac:dyDescent="0.25">
      <c r="F289" s="201"/>
    </row>
    <row r="290" spans="6:6" x14ac:dyDescent="0.25">
      <c r="F290" s="201"/>
    </row>
    <row r="291" spans="6:6" x14ac:dyDescent="0.25">
      <c r="F291" s="201"/>
    </row>
    <row r="292" spans="6:6" x14ac:dyDescent="0.25">
      <c r="F292" s="201"/>
    </row>
    <row r="293" spans="6:6" x14ac:dyDescent="0.25">
      <c r="F293" s="201"/>
    </row>
    <row r="294" spans="6:6" x14ac:dyDescent="0.25">
      <c r="F294" s="201"/>
    </row>
    <row r="295" spans="6:6" x14ac:dyDescent="0.25">
      <c r="F295" s="201"/>
    </row>
    <row r="296" spans="6:6" x14ac:dyDescent="0.25">
      <c r="F296" s="201"/>
    </row>
    <row r="297" spans="6:6" x14ac:dyDescent="0.25">
      <c r="F297" s="201"/>
    </row>
    <row r="298" spans="6:6" x14ac:dyDescent="0.25">
      <c r="F298" s="201"/>
    </row>
    <row r="299" spans="6:6" x14ac:dyDescent="0.25">
      <c r="F299" s="201"/>
    </row>
    <row r="300" spans="6:6" x14ac:dyDescent="0.25">
      <c r="F300" s="201"/>
    </row>
    <row r="301" spans="6:6" x14ac:dyDescent="0.25">
      <c r="F301" s="201"/>
    </row>
    <row r="302" spans="6:6" x14ac:dyDescent="0.25">
      <c r="F302" s="201"/>
    </row>
    <row r="303" spans="6:6" x14ac:dyDescent="0.25">
      <c r="F303" s="201"/>
    </row>
    <row r="304" spans="6:6" x14ac:dyDescent="0.25">
      <c r="F304" s="201"/>
    </row>
    <row r="305" spans="6:6" x14ac:dyDescent="0.25">
      <c r="F305" s="201"/>
    </row>
    <row r="306" spans="6:6" x14ac:dyDescent="0.25">
      <c r="F306" s="201"/>
    </row>
    <row r="307" spans="6:6" x14ac:dyDescent="0.25">
      <c r="F307" s="201"/>
    </row>
    <row r="308" spans="6:6" x14ac:dyDescent="0.25">
      <c r="F308" s="201"/>
    </row>
    <row r="309" spans="6:6" x14ac:dyDescent="0.25">
      <c r="F309" s="201"/>
    </row>
    <row r="310" spans="6:6" x14ac:dyDescent="0.25">
      <c r="F310" s="201"/>
    </row>
    <row r="311" spans="6:6" x14ac:dyDescent="0.25">
      <c r="F311" s="201"/>
    </row>
    <row r="312" spans="6:6" x14ac:dyDescent="0.25">
      <c r="F312" s="201"/>
    </row>
    <row r="313" spans="6:6" x14ac:dyDescent="0.25">
      <c r="F313" s="201"/>
    </row>
    <row r="314" spans="6:6" x14ac:dyDescent="0.25">
      <c r="F314" s="201"/>
    </row>
    <row r="315" spans="6:6" x14ac:dyDescent="0.25">
      <c r="F315" s="201"/>
    </row>
    <row r="316" spans="6:6" x14ac:dyDescent="0.25">
      <c r="F316" s="201"/>
    </row>
    <row r="317" spans="6:6" x14ac:dyDescent="0.25">
      <c r="F317" s="201"/>
    </row>
    <row r="318" spans="6:6" x14ac:dyDescent="0.25">
      <c r="F318" s="201"/>
    </row>
    <row r="319" spans="6:6" x14ac:dyDescent="0.25">
      <c r="F319" s="201"/>
    </row>
    <row r="320" spans="6:6" x14ac:dyDescent="0.25">
      <c r="F320" s="201"/>
    </row>
    <row r="321" spans="6:6" x14ac:dyDescent="0.25">
      <c r="F321" s="201"/>
    </row>
    <row r="322" spans="6:6" x14ac:dyDescent="0.25">
      <c r="F322" s="201"/>
    </row>
    <row r="323" spans="6:6" x14ac:dyDescent="0.25">
      <c r="F323" s="201"/>
    </row>
    <row r="324" spans="6:6" x14ac:dyDescent="0.25">
      <c r="F324" s="201"/>
    </row>
    <row r="325" spans="6:6" x14ac:dyDescent="0.25">
      <c r="F325" s="201"/>
    </row>
    <row r="326" spans="6:6" x14ac:dyDescent="0.25">
      <c r="F326" s="201"/>
    </row>
    <row r="327" spans="6:6" x14ac:dyDescent="0.25">
      <c r="F327" s="201"/>
    </row>
    <row r="328" spans="6:6" x14ac:dyDescent="0.25">
      <c r="F328" s="201"/>
    </row>
    <row r="329" spans="6:6" x14ac:dyDescent="0.25">
      <c r="F329" s="201"/>
    </row>
    <row r="330" spans="6:6" x14ac:dyDescent="0.25">
      <c r="F330" s="201"/>
    </row>
    <row r="331" spans="6:6" x14ac:dyDescent="0.25">
      <c r="F331" s="201"/>
    </row>
    <row r="332" spans="6:6" x14ac:dyDescent="0.25">
      <c r="F332" s="201"/>
    </row>
    <row r="333" spans="6:6" x14ac:dyDescent="0.25">
      <c r="F333" s="201"/>
    </row>
    <row r="334" spans="6:6" x14ac:dyDescent="0.25">
      <c r="F334" s="201"/>
    </row>
    <row r="335" spans="6:6" x14ac:dyDescent="0.25">
      <c r="F335" s="201"/>
    </row>
    <row r="336" spans="6:6" x14ac:dyDescent="0.25">
      <c r="F336" s="201"/>
    </row>
    <row r="337" spans="6:6" x14ac:dyDescent="0.25">
      <c r="F337" s="201"/>
    </row>
    <row r="338" spans="6:6" x14ac:dyDescent="0.25">
      <c r="F338" s="201"/>
    </row>
    <row r="339" spans="6:6" x14ac:dyDescent="0.25">
      <c r="F339" s="201"/>
    </row>
    <row r="340" spans="6:6" x14ac:dyDescent="0.25">
      <c r="F340" s="201"/>
    </row>
    <row r="341" spans="6:6" x14ac:dyDescent="0.25">
      <c r="F341" s="201"/>
    </row>
    <row r="342" spans="6:6" x14ac:dyDescent="0.25">
      <c r="F342" s="201"/>
    </row>
    <row r="343" spans="6:6" x14ac:dyDescent="0.25">
      <c r="F343" s="201"/>
    </row>
    <row r="344" spans="6:6" x14ac:dyDescent="0.25">
      <c r="F344" s="201"/>
    </row>
    <row r="345" spans="6:6" x14ac:dyDescent="0.25">
      <c r="F345" s="201"/>
    </row>
    <row r="346" spans="6:6" x14ac:dyDescent="0.25">
      <c r="F346" s="201"/>
    </row>
    <row r="347" spans="6:6" x14ac:dyDescent="0.25">
      <c r="F347" s="201"/>
    </row>
    <row r="348" spans="6:6" x14ac:dyDescent="0.25">
      <c r="F348" s="201"/>
    </row>
    <row r="349" spans="6:6" x14ac:dyDescent="0.25">
      <c r="F349" s="201"/>
    </row>
    <row r="350" spans="6:6" x14ac:dyDescent="0.25">
      <c r="F350" s="201"/>
    </row>
    <row r="351" spans="6:6" x14ac:dyDescent="0.25">
      <c r="F351" s="201"/>
    </row>
    <row r="352" spans="6:6" x14ac:dyDescent="0.25">
      <c r="F352" s="201"/>
    </row>
    <row r="353" spans="6:6" x14ac:dyDescent="0.25">
      <c r="F353" s="201"/>
    </row>
    <row r="354" spans="6:6" x14ac:dyDescent="0.25">
      <c r="F354" s="201"/>
    </row>
    <row r="355" spans="6:6" x14ac:dyDescent="0.25">
      <c r="F355" s="201"/>
    </row>
    <row r="356" spans="6:6" x14ac:dyDescent="0.25">
      <c r="F356" s="201"/>
    </row>
    <row r="357" spans="6:6" x14ac:dyDescent="0.25">
      <c r="F357" s="201"/>
    </row>
    <row r="358" spans="6:6" x14ac:dyDescent="0.25">
      <c r="F358" s="201"/>
    </row>
    <row r="359" spans="6:6" x14ac:dyDescent="0.25">
      <c r="F359" s="201"/>
    </row>
    <row r="360" spans="6:6" x14ac:dyDescent="0.25">
      <c r="F360" s="201"/>
    </row>
    <row r="361" spans="6:6" x14ac:dyDescent="0.25">
      <c r="F361" s="201"/>
    </row>
    <row r="362" spans="6:6" x14ac:dyDescent="0.25">
      <c r="F362" s="201"/>
    </row>
    <row r="363" spans="6:6" x14ac:dyDescent="0.25">
      <c r="F363" s="201"/>
    </row>
    <row r="364" spans="6:6" x14ac:dyDescent="0.25">
      <c r="F364" s="201"/>
    </row>
    <row r="365" spans="6:6" x14ac:dyDescent="0.25">
      <c r="F365" s="201"/>
    </row>
    <row r="366" spans="6:6" x14ac:dyDescent="0.25">
      <c r="F366" s="201"/>
    </row>
    <row r="367" spans="6:6" x14ac:dyDescent="0.25">
      <c r="F367" s="201"/>
    </row>
    <row r="368" spans="6:6" x14ac:dyDescent="0.25">
      <c r="F368" s="201"/>
    </row>
    <row r="369" spans="6:6" x14ac:dyDescent="0.25">
      <c r="F369" s="201"/>
    </row>
    <row r="370" spans="6:6" x14ac:dyDescent="0.25">
      <c r="F370" s="201"/>
    </row>
    <row r="371" spans="6:6" x14ac:dyDescent="0.25">
      <c r="F371" s="201"/>
    </row>
    <row r="372" spans="6:6" x14ac:dyDescent="0.25">
      <c r="F372" s="201"/>
    </row>
    <row r="373" spans="6:6" x14ac:dyDescent="0.25">
      <c r="F373" s="201"/>
    </row>
    <row r="374" spans="6:6" x14ac:dyDescent="0.25">
      <c r="F374" s="201"/>
    </row>
    <row r="375" spans="6:6" x14ac:dyDescent="0.25">
      <c r="F375" s="201"/>
    </row>
    <row r="376" spans="6:6" x14ac:dyDescent="0.25">
      <c r="F376" s="201"/>
    </row>
    <row r="377" spans="6:6" x14ac:dyDescent="0.25">
      <c r="F377" s="201"/>
    </row>
    <row r="378" spans="6:6" x14ac:dyDescent="0.25">
      <c r="F378" s="201"/>
    </row>
    <row r="379" spans="6:6" x14ac:dyDescent="0.25">
      <c r="F379" s="201"/>
    </row>
    <row r="380" spans="6:6" x14ac:dyDescent="0.25">
      <c r="F380" s="201"/>
    </row>
    <row r="381" spans="6:6" x14ac:dyDescent="0.25">
      <c r="F381" s="201"/>
    </row>
    <row r="382" spans="6:6" x14ac:dyDescent="0.25">
      <c r="F382" s="201"/>
    </row>
    <row r="383" spans="6:6" x14ac:dyDescent="0.25">
      <c r="F383" s="201"/>
    </row>
    <row r="384" spans="6:6" x14ac:dyDescent="0.25">
      <c r="F384" s="201"/>
    </row>
    <row r="385" spans="6:6" x14ac:dyDescent="0.25">
      <c r="F385" s="201"/>
    </row>
    <row r="386" spans="6:6" x14ac:dyDescent="0.25">
      <c r="F386" s="201"/>
    </row>
    <row r="387" spans="6:6" x14ac:dyDescent="0.25">
      <c r="F387" s="201"/>
    </row>
  </sheetData>
  <mergeCells count="12">
    <mergeCell ref="A161:E161"/>
    <mergeCell ref="A1:F1"/>
    <mergeCell ref="A2:F2"/>
    <mergeCell ref="A3:F3"/>
    <mergeCell ref="A4:F4"/>
    <mergeCell ref="E8:F8"/>
    <mergeCell ref="E9:F9"/>
    <mergeCell ref="C34:E34"/>
    <mergeCell ref="B36:B40"/>
    <mergeCell ref="C113:E113"/>
    <mergeCell ref="C148:E148"/>
    <mergeCell ref="C159:E159"/>
  </mergeCells>
  <conditionalFormatting sqref="E10 E12:E13">
    <cfRule type="cellIs" dxfId="108" priority="2" operator="equal">
      <formula>0</formula>
    </cfRule>
  </conditionalFormatting>
  <conditionalFormatting sqref="E44:E47">
    <cfRule type="cellIs" dxfId="107" priority="3" operator="equal">
      <formula>0</formula>
    </cfRule>
  </conditionalFormatting>
  <conditionalFormatting sqref="E51:E52 E56:E58 E60:E61 E63 E65 E67">
    <cfRule type="cellIs" dxfId="106" priority="4" operator="equal">
      <formula>0</formula>
    </cfRule>
  </conditionalFormatting>
  <conditionalFormatting sqref="E71 E74 E78:E79 E81:E88">
    <cfRule type="cellIs" dxfId="105" priority="5" operator="equal">
      <formula>0</formula>
    </cfRule>
  </conditionalFormatting>
  <conditionalFormatting sqref="E92:E95 E97 E99:E100 E102:E108 E111">
    <cfRule type="cellIs" dxfId="104" priority="6" operator="equal">
      <formula>0</formula>
    </cfRule>
  </conditionalFormatting>
  <conditionalFormatting sqref="E118 E120 E123:E129 E131:E132">
    <cfRule type="cellIs" dxfId="103" priority="7" operator="equal">
      <formula>0</formula>
    </cfRule>
  </conditionalFormatting>
  <conditionalFormatting sqref="E135:E143">
    <cfRule type="cellIs" dxfId="102" priority="1" operator="equal">
      <formula>0</formula>
    </cfRule>
  </conditionalFormatting>
  <conditionalFormatting sqref="E146">
    <cfRule type="cellIs" dxfId="101" priority="8" operator="equal">
      <formula>0</formula>
    </cfRule>
  </conditionalFormatting>
  <conditionalFormatting sqref="E151:E157">
    <cfRule type="cellIs" dxfId="100" priority="9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3" manualBreakCount="3">
    <brk id="47" max="5" man="1"/>
    <brk id="89" max="5" man="1"/>
    <brk id="132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6390F-D58B-4305-BE0B-EFFB2DDC7682}">
  <sheetPr>
    <pageSetUpPr fitToPage="1"/>
  </sheetPr>
  <dimension ref="A1:M113"/>
  <sheetViews>
    <sheetView zoomScaleNormal="100" zoomScaleSheetLayoutView="100" workbookViewId="0">
      <selection activeCell="A62" sqref="A62"/>
    </sheetView>
  </sheetViews>
  <sheetFormatPr baseColWidth="10" defaultColWidth="13.140625" defaultRowHeight="12" x14ac:dyDescent="0.25"/>
  <cols>
    <col min="1" max="1" width="7.7109375" style="74" customWidth="1"/>
    <col min="2" max="2" width="46.7109375" style="75" customWidth="1"/>
    <col min="3" max="3" width="4.7109375" style="76" customWidth="1"/>
    <col min="4" max="4" width="11.7109375" style="77" customWidth="1"/>
    <col min="5" max="5" width="12.7109375" style="133" customWidth="1"/>
    <col min="6" max="6" width="17.7109375" style="79" customWidth="1"/>
    <col min="7" max="7" width="4.140625" style="18" customWidth="1"/>
    <col min="8" max="216" width="13.140625" style="18"/>
    <col min="217" max="217" width="12.140625" style="18" customWidth="1"/>
    <col min="218" max="218" width="57.85546875" style="18" customWidth="1"/>
    <col min="219" max="219" width="6.42578125" style="18" customWidth="1"/>
    <col min="220" max="220" width="9.85546875" style="18" customWidth="1"/>
    <col min="221" max="221" width="12.140625" style="18" customWidth="1"/>
    <col min="222" max="222" width="15.42578125" style="18" customWidth="1"/>
    <col min="223" max="223" width="4.140625" style="18" customWidth="1"/>
    <col min="224" max="472" width="13.140625" style="18"/>
    <col min="473" max="473" width="12.140625" style="18" customWidth="1"/>
    <col min="474" max="474" width="57.85546875" style="18" customWidth="1"/>
    <col min="475" max="475" width="6.42578125" style="18" customWidth="1"/>
    <col min="476" max="476" width="9.85546875" style="18" customWidth="1"/>
    <col min="477" max="477" width="12.140625" style="18" customWidth="1"/>
    <col min="478" max="478" width="15.42578125" style="18" customWidth="1"/>
    <col min="479" max="479" width="4.140625" style="18" customWidth="1"/>
    <col min="480" max="728" width="13.140625" style="18"/>
    <col min="729" max="729" width="12.140625" style="18" customWidth="1"/>
    <col min="730" max="730" width="57.85546875" style="18" customWidth="1"/>
    <col min="731" max="731" width="6.42578125" style="18" customWidth="1"/>
    <col min="732" max="732" width="9.85546875" style="18" customWidth="1"/>
    <col min="733" max="733" width="12.140625" style="18" customWidth="1"/>
    <col min="734" max="734" width="15.42578125" style="18" customWidth="1"/>
    <col min="735" max="735" width="4.140625" style="18" customWidth="1"/>
    <col min="736" max="984" width="13.140625" style="18"/>
    <col min="985" max="985" width="12.140625" style="18" customWidth="1"/>
    <col min="986" max="986" width="57.85546875" style="18" customWidth="1"/>
    <col min="987" max="987" width="6.42578125" style="18" customWidth="1"/>
    <col min="988" max="988" width="9.85546875" style="18" customWidth="1"/>
    <col min="989" max="989" width="12.140625" style="18" customWidth="1"/>
    <col min="990" max="990" width="15.42578125" style="18" customWidth="1"/>
    <col min="991" max="991" width="4.140625" style="18" customWidth="1"/>
    <col min="992" max="1240" width="13.140625" style="18"/>
    <col min="1241" max="1241" width="12.140625" style="18" customWidth="1"/>
    <col min="1242" max="1242" width="57.85546875" style="18" customWidth="1"/>
    <col min="1243" max="1243" width="6.42578125" style="18" customWidth="1"/>
    <col min="1244" max="1244" width="9.85546875" style="18" customWidth="1"/>
    <col min="1245" max="1245" width="12.140625" style="18" customWidth="1"/>
    <col min="1246" max="1246" width="15.42578125" style="18" customWidth="1"/>
    <col min="1247" max="1247" width="4.140625" style="18" customWidth="1"/>
    <col min="1248" max="1496" width="13.140625" style="18"/>
    <col min="1497" max="1497" width="12.140625" style="18" customWidth="1"/>
    <col min="1498" max="1498" width="57.85546875" style="18" customWidth="1"/>
    <col min="1499" max="1499" width="6.42578125" style="18" customWidth="1"/>
    <col min="1500" max="1500" width="9.85546875" style="18" customWidth="1"/>
    <col min="1501" max="1501" width="12.140625" style="18" customWidth="1"/>
    <col min="1502" max="1502" width="15.42578125" style="18" customWidth="1"/>
    <col min="1503" max="1503" width="4.140625" style="18" customWidth="1"/>
    <col min="1504" max="1752" width="13.140625" style="18"/>
    <col min="1753" max="1753" width="12.140625" style="18" customWidth="1"/>
    <col min="1754" max="1754" width="57.85546875" style="18" customWidth="1"/>
    <col min="1755" max="1755" width="6.42578125" style="18" customWidth="1"/>
    <col min="1756" max="1756" width="9.85546875" style="18" customWidth="1"/>
    <col min="1757" max="1757" width="12.140625" style="18" customWidth="1"/>
    <col min="1758" max="1758" width="15.42578125" style="18" customWidth="1"/>
    <col min="1759" max="1759" width="4.140625" style="18" customWidth="1"/>
    <col min="1760" max="2008" width="13.140625" style="18"/>
    <col min="2009" max="2009" width="12.140625" style="18" customWidth="1"/>
    <col min="2010" max="2010" width="57.85546875" style="18" customWidth="1"/>
    <col min="2011" max="2011" width="6.42578125" style="18" customWidth="1"/>
    <col min="2012" max="2012" width="9.85546875" style="18" customWidth="1"/>
    <col min="2013" max="2013" width="12.140625" style="18" customWidth="1"/>
    <col min="2014" max="2014" width="15.42578125" style="18" customWidth="1"/>
    <col min="2015" max="2015" width="4.140625" style="18" customWidth="1"/>
    <col min="2016" max="2264" width="13.140625" style="18"/>
    <col min="2265" max="2265" width="12.140625" style="18" customWidth="1"/>
    <col min="2266" max="2266" width="57.85546875" style="18" customWidth="1"/>
    <col min="2267" max="2267" width="6.42578125" style="18" customWidth="1"/>
    <col min="2268" max="2268" width="9.85546875" style="18" customWidth="1"/>
    <col min="2269" max="2269" width="12.140625" style="18" customWidth="1"/>
    <col min="2270" max="2270" width="15.42578125" style="18" customWidth="1"/>
    <col min="2271" max="2271" width="4.140625" style="18" customWidth="1"/>
    <col min="2272" max="2520" width="13.140625" style="18"/>
    <col min="2521" max="2521" width="12.140625" style="18" customWidth="1"/>
    <col min="2522" max="2522" width="57.85546875" style="18" customWidth="1"/>
    <col min="2523" max="2523" width="6.42578125" style="18" customWidth="1"/>
    <col min="2524" max="2524" width="9.85546875" style="18" customWidth="1"/>
    <col min="2525" max="2525" width="12.140625" style="18" customWidth="1"/>
    <col min="2526" max="2526" width="15.42578125" style="18" customWidth="1"/>
    <col min="2527" max="2527" width="4.140625" style="18" customWidth="1"/>
    <col min="2528" max="2776" width="13.140625" style="18"/>
    <col min="2777" max="2777" width="12.140625" style="18" customWidth="1"/>
    <col min="2778" max="2778" width="57.85546875" style="18" customWidth="1"/>
    <col min="2779" max="2779" width="6.42578125" style="18" customWidth="1"/>
    <col min="2780" max="2780" width="9.85546875" style="18" customWidth="1"/>
    <col min="2781" max="2781" width="12.140625" style="18" customWidth="1"/>
    <col min="2782" max="2782" width="15.42578125" style="18" customWidth="1"/>
    <col min="2783" max="2783" width="4.140625" style="18" customWidth="1"/>
    <col min="2784" max="3032" width="13.140625" style="18"/>
    <col min="3033" max="3033" width="12.140625" style="18" customWidth="1"/>
    <col min="3034" max="3034" width="57.85546875" style="18" customWidth="1"/>
    <col min="3035" max="3035" width="6.42578125" style="18" customWidth="1"/>
    <col min="3036" max="3036" width="9.85546875" style="18" customWidth="1"/>
    <col min="3037" max="3037" width="12.140625" style="18" customWidth="1"/>
    <col min="3038" max="3038" width="15.42578125" style="18" customWidth="1"/>
    <col min="3039" max="3039" width="4.140625" style="18" customWidth="1"/>
    <col min="3040" max="3288" width="13.140625" style="18"/>
    <col min="3289" max="3289" width="12.140625" style="18" customWidth="1"/>
    <col min="3290" max="3290" width="57.85546875" style="18" customWidth="1"/>
    <col min="3291" max="3291" width="6.42578125" style="18" customWidth="1"/>
    <col min="3292" max="3292" width="9.85546875" style="18" customWidth="1"/>
    <col min="3293" max="3293" width="12.140625" style="18" customWidth="1"/>
    <col min="3294" max="3294" width="15.42578125" style="18" customWidth="1"/>
    <col min="3295" max="3295" width="4.140625" style="18" customWidth="1"/>
    <col min="3296" max="3544" width="13.140625" style="18"/>
    <col min="3545" max="3545" width="12.140625" style="18" customWidth="1"/>
    <col min="3546" max="3546" width="57.85546875" style="18" customWidth="1"/>
    <col min="3547" max="3547" width="6.42578125" style="18" customWidth="1"/>
    <col min="3548" max="3548" width="9.85546875" style="18" customWidth="1"/>
    <col min="3549" max="3549" width="12.140625" style="18" customWidth="1"/>
    <col min="3550" max="3550" width="15.42578125" style="18" customWidth="1"/>
    <col min="3551" max="3551" width="4.140625" style="18" customWidth="1"/>
    <col min="3552" max="3800" width="13.140625" style="18"/>
    <col min="3801" max="3801" width="12.140625" style="18" customWidth="1"/>
    <col min="3802" max="3802" width="57.85546875" style="18" customWidth="1"/>
    <col min="3803" max="3803" width="6.42578125" style="18" customWidth="1"/>
    <col min="3804" max="3804" width="9.85546875" style="18" customWidth="1"/>
    <col min="3805" max="3805" width="12.140625" style="18" customWidth="1"/>
    <col min="3806" max="3806" width="15.42578125" style="18" customWidth="1"/>
    <col min="3807" max="3807" width="4.140625" style="18" customWidth="1"/>
    <col min="3808" max="4056" width="13.140625" style="18"/>
    <col min="4057" max="4057" width="12.140625" style="18" customWidth="1"/>
    <col min="4058" max="4058" width="57.85546875" style="18" customWidth="1"/>
    <col min="4059" max="4059" width="6.42578125" style="18" customWidth="1"/>
    <col min="4060" max="4060" width="9.85546875" style="18" customWidth="1"/>
    <col min="4061" max="4061" width="12.140625" style="18" customWidth="1"/>
    <col min="4062" max="4062" width="15.42578125" style="18" customWidth="1"/>
    <col min="4063" max="4063" width="4.140625" style="18" customWidth="1"/>
    <col min="4064" max="4312" width="13.140625" style="18"/>
    <col min="4313" max="4313" width="12.140625" style="18" customWidth="1"/>
    <col min="4314" max="4314" width="57.85546875" style="18" customWidth="1"/>
    <col min="4315" max="4315" width="6.42578125" style="18" customWidth="1"/>
    <col min="4316" max="4316" width="9.85546875" style="18" customWidth="1"/>
    <col min="4317" max="4317" width="12.140625" style="18" customWidth="1"/>
    <col min="4318" max="4318" width="15.42578125" style="18" customWidth="1"/>
    <col min="4319" max="4319" width="4.140625" style="18" customWidth="1"/>
    <col min="4320" max="4568" width="13.140625" style="18"/>
    <col min="4569" max="4569" width="12.140625" style="18" customWidth="1"/>
    <col min="4570" max="4570" width="57.85546875" style="18" customWidth="1"/>
    <col min="4571" max="4571" width="6.42578125" style="18" customWidth="1"/>
    <col min="4572" max="4572" width="9.85546875" style="18" customWidth="1"/>
    <col min="4573" max="4573" width="12.140625" style="18" customWidth="1"/>
    <col min="4574" max="4574" width="15.42578125" style="18" customWidth="1"/>
    <col min="4575" max="4575" width="4.140625" style="18" customWidth="1"/>
    <col min="4576" max="4824" width="13.140625" style="18"/>
    <col min="4825" max="4825" width="12.140625" style="18" customWidth="1"/>
    <col min="4826" max="4826" width="57.85546875" style="18" customWidth="1"/>
    <col min="4827" max="4827" width="6.42578125" style="18" customWidth="1"/>
    <col min="4828" max="4828" width="9.85546875" style="18" customWidth="1"/>
    <col min="4829" max="4829" width="12.140625" style="18" customWidth="1"/>
    <col min="4830" max="4830" width="15.42578125" style="18" customWidth="1"/>
    <col min="4831" max="4831" width="4.140625" style="18" customWidth="1"/>
    <col min="4832" max="5080" width="13.140625" style="18"/>
    <col min="5081" max="5081" width="12.140625" style="18" customWidth="1"/>
    <col min="5082" max="5082" width="57.85546875" style="18" customWidth="1"/>
    <col min="5083" max="5083" width="6.42578125" style="18" customWidth="1"/>
    <col min="5084" max="5084" width="9.85546875" style="18" customWidth="1"/>
    <col min="5085" max="5085" width="12.140625" style="18" customWidth="1"/>
    <col min="5086" max="5086" width="15.42578125" style="18" customWidth="1"/>
    <col min="5087" max="5087" width="4.140625" style="18" customWidth="1"/>
    <col min="5088" max="5336" width="13.140625" style="18"/>
    <col min="5337" max="5337" width="12.140625" style="18" customWidth="1"/>
    <col min="5338" max="5338" width="57.85546875" style="18" customWidth="1"/>
    <col min="5339" max="5339" width="6.42578125" style="18" customWidth="1"/>
    <col min="5340" max="5340" width="9.85546875" style="18" customWidth="1"/>
    <col min="5341" max="5341" width="12.140625" style="18" customWidth="1"/>
    <col min="5342" max="5342" width="15.42578125" style="18" customWidth="1"/>
    <col min="5343" max="5343" width="4.140625" style="18" customWidth="1"/>
    <col min="5344" max="5592" width="13.140625" style="18"/>
    <col min="5593" max="5593" width="12.140625" style="18" customWidth="1"/>
    <col min="5594" max="5594" width="57.85546875" style="18" customWidth="1"/>
    <col min="5595" max="5595" width="6.42578125" style="18" customWidth="1"/>
    <col min="5596" max="5596" width="9.85546875" style="18" customWidth="1"/>
    <col min="5597" max="5597" width="12.140625" style="18" customWidth="1"/>
    <col min="5598" max="5598" width="15.42578125" style="18" customWidth="1"/>
    <col min="5599" max="5599" width="4.140625" style="18" customWidth="1"/>
    <col min="5600" max="5848" width="13.140625" style="18"/>
    <col min="5849" max="5849" width="12.140625" style="18" customWidth="1"/>
    <col min="5850" max="5850" width="57.85546875" style="18" customWidth="1"/>
    <col min="5851" max="5851" width="6.42578125" style="18" customWidth="1"/>
    <col min="5852" max="5852" width="9.85546875" style="18" customWidth="1"/>
    <col min="5853" max="5853" width="12.140625" style="18" customWidth="1"/>
    <col min="5854" max="5854" width="15.42578125" style="18" customWidth="1"/>
    <col min="5855" max="5855" width="4.140625" style="18" customWidth="1"/>
    <col min="5856" max="6104" width="13.140625" style="18"/>
    <col min="6105" max="6105" width="12.140625" style="18" customWidth="1"/>
    <col min="6106" max="6106" width="57.85546875" style="18" customWidth="1"/>
    <col min="6107" max="6107" width="6.42578125" style="18" customWidth="1"/>
    <col min="6108" max="6108" width="9.85546875" style="18" customWidth="1"/>
    <col min="6109" max="6109" width="12.140625" style="18" customWidth="1"/>
    <col min="6110" max="6110" width="15.42578125" style="18" customWidth="1"/>
    <col min="6111" max="6111" width="4.140625" style="18" customWidth="1"/>
    <col min="6112" max="6360" width="13.140625" style="18"/>
    <col min="6361" max="6361" width="12.140625" style="18" customWidth="1"/>
    <col min="6362" max="6362" width="57.85546875" style="18" customWidth="1"/>
    <col min="6363" max="6363" width="6.42578125" style="18" customWidth="1"/>
    <col min="6364" max="6364" width="9.85546875" style="18" customWidth="1"/>
    <col min="6365" max="6365" width="12.140625" style="18" customWidth="1"/>
    <col min="6366" max="6366" width="15.42578125" style="18" customWidth="1"/>
    <col min="6367" max="6367" width="4.140625" style="18" customWidth="1"/>
    <col min="6368" max="6616" width="13.140625" style="18"/>
    <col min="6617" max="6617" width="12.140625" style="18" customWidth="1"/>
    <col min="6618" max="6618" width="57.85546875" style="18" customWidth="1"/>
    <col min="6619" max="6619" width="6.42578125" style="18" customWidth="1"/>
    <col min="6620" max="6620" width="9.85546875" style="18" customWidth="1"/>
    <col min="6621" max="6621" width="12.140625" style="18" customWidth="1"/>
    <col min="6622" max="6622" width="15.42578125" style="18" customWidth="1"/>
    <col min="6623" max="6623" width="4.140625" style="18" customWidth="1"/>
    <col min="6624" max="6872" width="13.140625" style="18"/>
    <col min="6873" max="6873" width="12.140625" style="18" customWidth="1"/>
    <col min="6874" max="6874" width="57.85546875" style="18" customWidth="1"/>
    <col min="6875" max="6875" width="6.42578125" style="18" customWidth="1"/>
    <col min="6876" max="6876" width="9.85546875" style="18" customWidth="1"/>
    <col min="6877" max="6877" width="12.140625" style="18" customWidth="1"/>
    <col min="6878" max="6878" width="15.42578125" style="18" customWidth="1"/>
    <col min="6879" max="6879" width="4.140625" style="18" customWidth="1"/>
    <col min="6880" max="7128" width="13.140625" style="18"/>
    <col min="7129" max="7129" width="12.140625" style="18" customWidth="1"/>
    <col min="7130" max="7130" width="57.85546875" style="18" customWidth="1"/>
    <col min="7131" max="7131" width="6.42578125" style="18" customWidth="1"/>
    <col min="7132" max="7132" width="9.85546875" style="18" customWidth="1"/>
    <col min="7133" max="7133" width="12.140625" style="18" customWidth="1"/>
    <col min="7134" max="7134" width="15.42578125" style="18" customWidth="1"/>
    <col min="7135" max="7135" width="4.140625" style="18" customWidth="1"/>
    <col min="7136" max="7384" width="13.140625" style="18"/>
    <col min="7385" max="7385" width="12.140625" style="18" customWidth="1"/>
    <col min="7386" max="7386" width="57.85546875" style="18" customWidth="1"/>
    <col min="7387" max="7387" width="6.42578125" style="18" customWidth="1"/>
    <col min="7388" max="7388" width="9.85546875" style="18" customWidth="1"/>
    <col min="7389" max="7389" width="12.140625" style="18" customWidth="1"/>
    <col min="7390" max="7390" width="15.42578125" style="18" customWidth="1"/>
    <col min="7391" max="7391" width="4.140625" style="18" customWidth="1"/>
    <col min="7392" max="7640" width="13.140625" style="18"/>
    <col min="7641" max="7641" width="12.140625" style="18" customWidth="1"/>
    <col min="7642" max="7642" width="57.85546875" style="18" customWidth="1"/>
    <col min="7643" max="7643" width="6.42578125" style="18" customWidth="1"/>
    <col min="7644" max="7644" width="9.85546875" style="18" customWidth="1"/>
    <col min="7645" max="7645" width="12.140625" style="18" customWidth="1"/>
    <col min="7646" max="7646" width="15.42578125" style="18" customWidth="1"/>
    <col min="7647" max="7647" width="4.140625" style="18" customWidth="1"/>
    <col min="7648" max="7896" width="13.140625" style="18"/>
    <col min="7897" max="7897" width="12.140625" style="18" customWidth="1"/>
    <col min="7898" max="7898" width="57.85546875" style="18" customWidth="1"/>
    <col min="7899" max="7899" width="6.42578125" style="18" customWidth="1"/>
    <col min="7900" max="7900" width="9.85546875" style="18" customWidth="1"/>
    <col min="7901" max="7901" width="12.140625" style="18" customWidth="1"/>
    <col min="7902" max="7902" width="15.42578125" style="18" customWidth="1"/>
    <col min="7903" max="7903" width="4.140625" style="18" customWidth="1"/>
    <col min="7904" max="8152" width="13.140625" style="18"/>
    <col min="8153" max="8153" width="12.140625" style="18" customWidth="1"/>
    <col min="8154" max="8154" width="57.85546875" style="18" customWidth="1"/>
    <col min="8155" max="8155" width="6.42578125" style="18" customWidth="1"/>
    <col min="8156" max="8156" width="9.85546875" style="18" customWidth="1"/>
    <col min="8157" max="8157" width="12.140625" style="18" customWidth="1"/>
    <col min="8158" max="8158" width="15.42578125" style="18" customWidth="1"/>
    <col min="8159" max="8159" width="4.140625" style="18" customWidth="1"/>
    <col min="8160" max="8408" width="13.140625" style="18"/>
    <col min="8409" max="8409" width="12.140625" style="18" customWidth="1"/>
    <col min="8410" max="8410" width="57.85546875" style="18" customWidth="1"/>
    <col min="8411" max="8411" width="6.42578125" style="18" customWidth="1"/>
    <col min="8412" max="8412" width="9.85546875" style="18" customWidth="1"/>
    <col min="8413" max="8413" width="12.140625" style="18" customWidth="1"/>
    <col min="8414" max="8414" width="15.42578125" style="18" customWidth="1"/>
    <col min="8415" max="8415" width="4.140625" style="18" customWidth="1"/>
    <col min="8416" max="8664" width="13.140625" style="18"/>
    <col min="8665" max="8665" width="12.140625" style="18" customWidth="1"/>
    <col min="8666" max="8666" width="57.85546875" style="18" customWidth="1"/>
    <col min="8667" max="8667" width="6.42578125" style="18" customWidth="1"/>
    <col min="8668" max="8668" width="9.85546875" style="18" customWidth="1"/>
    <col min="8669" max="8669" width="12.140625" style="18" customWidth="1"/>
    <col min="8670" max="8670" width="15.42578125" style="18" customWidth="1"/>
    <col min="8671" max="8671" width="4.140625" style="18" customWidth="1"/>
    <col min="8672" max="8920" width="13.140625" style="18"/>
    <col min="8921" max="8921" width="12.140625" style="18" customWidth="1"/>
    <col min="8922" max="8922" width="57.85546875" style="18" customWidth="1"/>
    <col min="8923" max="8923" width="6.42578125" style="18" customWidth="1"/>
    <col min="8924" max="8924" width="9.85546875" style="18" customWidth="1"/>
    <col min="8925" max="8925" width="12.140625" style="18" customWidth="1"/>
    <col min="8926" max="8926" width="15.42578125" style="18" customWidth="1"/>
    <col min="8927" max="8927" width="4.140625" style="18" customWidth="1"/>
    <col min="8928" max="9176" width="13.140625" style="18"/>
    <col min="9177" max="9177" width="12.140625" style="18" customWidth="1"/>
    <col min="9178" max="9178" width="57.85546875" style="18" customWidth="1"/>
    <col min="9179" max="9179" width="6.42578125" style="18" customWidth="1"/>
    <col min="9180" max="9180" width="9.85546875" style="18" customWidth="1"/>
    <col min="9181" max="9181" width="12.140625" style="18" customWidth="1"/>
    <col min="9182" max="9182" width="15.42578125" style="18" customWidth="1"/>
    <col min="9183" max="9183" width="4.140625" style="18" customWidth="1"/>
    <col min="9184" max="9432" width="13.140625" style="18"/>
    <col min="9433" max="9433" width="12.140625" style="18" customWidth="1"/>
    <col min="9434" max="9434" width="57.85546875" style="18" customWidth="1"/>
    <col min="9435" max="9435" width="6.42578125" style="18" customWidth="1"/>
    <col min="9436" max="9436" width="9.85546875" style="18" customWidth="1"/>
    <col min="9437" max="9437" width="12.140625" style="18" customWidth="1"/>
    <col min="9438" max="9438" width="15.42578125" style="18" customWidth="1"/>
    <col min="9439" max="9439" width="4.140625" style="18" customWidth="1"/>
    <col min="9440" max="9688" width="13.140625" style="18"/>
    <col min="9689" max="9689" width="12.140625" style="18" customWidth="1"/>
    <col min="9690" max="9690" width="57.85546875" style="18" customWidth="1"/>
    <col min="9691" max="9691" width="6.42578125" style="18" customWidth="1"/>
    <col min="9692" max="9692" width="9.85546875" style="18" customWidth="1"/>
    <col min="9693" max="9693" width="12.140625" style="18" customWidth="1"/>
    <col min="9694" max="9694" width="15.42578125" style="18" customWidth="1"/>
    <col min="9695" max="9695" width="4.140625" style="18" customWidth="1"/>
    <col min="9696" max="9944" width="13.140625" style="18"/>
    <col min="9945" max="9945" width="12.140625" style="18" customWidth="1"/>
    <col min="9946" max="9946" width="57.85546875" style="18" customWidth="1"/>
    <col min="9947" max="9947" width="6.42578125" style="18" customWidth="1"/>
    <col min="9948" max="9948" width="9.85546875" style="18" customWidth="1"/>
    <col min="9949" max="9949" width="12.140625" style="18" customWidth="1"/>
    <col min="9950" max="9950" width="15.42578125" style="18" customWidth="1"/>
    <col min="9951" max="9951" width="4.140625" style="18" customWidth="1"/>
    <col min="9952" max="10200" width="13.140625" style="18"/>
    <col min="10201" max="10201" width="12.140625" style="18" customWidth="1"/>
    <col min="10202" max="10202" width="57.85546875" style="18" customWidth="1"/>
    <col min="10203" max="10203" width="6.42578125" style="18" customWidth="1"/>
    <col min="10204" max="10204" width="9.85546875" style="18" customWidth="1"/>
    <col min="10205" max="10205" width="12.140625" style="18" customWidth="1"/>
    <col min="10206" max="10206" width="15.42578125" style="18" customWidth="1"/>
    <col min="10207" max="10207" width="4.140625" style="18" customWidth="1"/>
    <col min="10208" max="10456" width="13.140625" style="18"/>
    <col min="10457" max="10457" width="12.140625" style="18" customWidth="1"/>
    <col min="10458" max="10458" width="57.85546875" style="18" customWidth="1"/>
    <col min="10459" max="10459" width="6.42578125" style="18" customWidth="1"/>
    <col min="10460" max="10460" width="9.85546875" style="18" customWidth="1"/>
    <col min="10461" max="10461" width="12.140625" style="18" customWidth="1"/>
    <col min="10462" max="10462" width="15.42578125" style="18" customWidth="1"/>
    <col min="10463" max="10463" width="4.140625" style="18" customWidth="1"/>
    <col min="10464" max="10712" width="13.140625" style="18"/>
    <col min="10713" max="10713" width="12.140625" style="18" customWidth="1"/>
    <col min="10714" max="10714" width="57.85546875" style="18" customWidth="1"/>
    <col min="10715" max="10715" width="6.42578125" style="18" customWidth="1"/>
    <col min="10716" max="10716" width="9.85546875" style="18" customWidth="1"/>
    <col min="10717" max="10717" width="12.140625" style="18" customWidth="1"/>
    <col min="10718" max="10718" width="15.42578125" style="18" customWidth="1"/>
    <col min="10719" max="10719" width="4.140625" style="18" customWidth="1"/>
    <col min="10720" max="10968" width="13.140625" style="18"/>
    <col min="10969" max="10969" width="12.140625" style="18" customWidth="1"/>
    <col min="10970" max="10970" width="57.85546875" style="18" customWidth="1"/>
    <col min="10971" max="10971" width="6.42578125" style="18" customWidth="1"/>
    <col min="10972" max="10972" width="9.85546875" style="18" customWidth="1"/>
    <col min="10973" max="10973" width="12.140625" style="18" customWidth="1"/>
    <col min="10974" max="10974" width="15.42578125" style="18" customWidth="1"/>
    <col min="10975" max="10975" width="4.140625" style="18" customWidth="1"/>
    <col min="10976" max="11224" width="13.140625" style="18"/>
    <col min="11225" max="11225" width="12.140625" style="18" customWidth="1"/>
    <col min="11226" max="11226" width="57.85546875" style="18" customWidth="1"/>
    <col min="11227" max="11227" width="6.42578125" style="18" customWidth="1"/>
    <col min="11228" max="11228" width="9.85546875" style="18" customWidth="1"/>
    <col min="11229" max="11229" width="12.140625" style="18" customWidth="1"/>
    <col min="11230" max="11230" width="15.42578125" style="18" customWidth="1"/>
    <col min="11231" max="11231" width="4.140625" style="18" customWidth="1"/>
    <col min="11232" max="11480" width="13.140625" style="18"/>
    <col min="11481" max="11481" width="12.140625" style="18" customWidth="1"/>
    <col min="11482" max="11482" width="57.85546875" style="18" customWidth="1"/>
    <col min="11483" max="11483" width="6.42578125" style="18" customWidth="1"/>
    <col min="11484" max="11484" width="9.85546875" style="18" customWidth="1"/>
    <col min="11485" max="11485" width="12.140625" style="18" customWidth="1"/>
    <col min="11486" max="11486" width="15.42578125" style="18" customWidth="1"/>
    <col min="11487" max="11487" width="4.140625" style="18" customWidth="1"/>
    <col min="11488" max="11736" width="13.140625" style="18"/>
    <col min="11737" max="11737" width="12.140625" style="18" customWidth="1"/>
    <col min="11738" max="11738" width="57.85546875" style="18" customWidth="1"/>
    <col min="11739" max="11739" width="6.42578125" style="18" customWidth="1"/>
    <col min="11740" max="11740" width="9.85546875" style="18" customWidth="1"/>
    <col min="11741" max="11741" width="12.140625" style="18" customWidth="1"/>
    <col min="11742" max="11742" width="15.42578125" style="18" customWidth="1"/>
    <col min="11743" max="11743" width="4.140625" style="18" customWidth="1"/>
    <col min="11744" max="11992" width="13.140625" style="18"/>
    <col min="11993" max="11993" width="12.140625" style="18" customWidth="1"/>
    <col min="11994" max="11994" width="57.85546875" style="18" customWidth="1"/>
    <col min="11995" max="11995" width="6.42578125" style="18" customWidth="1"/>
    <col min="11996" max="11996" width="9.85546875" style="18" customWidth="1"/>
    <col min="11997" max="11997" width="12.140625" style="18" customWidth="1"/>
    <col min="11998" max="11998" width="15.42578125" style="18" customWidth="1"/>
    <col min="11999" max="11999" width="4.140625" style="18" customWidth="1"/>
    <col min="12000" max="12248" width="13.140625" style="18"/>
    <col min="12249" max="12249" width="12.140625" style="18" customWidth="1"/>
    <col min="12250" max="12250" width="57.85546875" style="18" customWidth="1"/>
    <col min="12251" max="12251" width="6.42578125" style="18" customWidth="1"/>
    <col min="12252" max="12252" width="9.85546875" style="18" customWidth="1"/>
    <col min="12253" max="12253" width="12.140625" style="18" customWidth="1"/>
    <col min="12254" max="12254" width="15.42578125" style="18" customWidth="1"/>
    <col min="12255" max="12255" width="4.140625" style="18" customWidth="1"/>
    <col min="12256" max="12504" width="13.140625" style="18"/>
    <col min="12505" max="12505" width="12.140625" style="18" customWidth="1"/>
    <col min="12506" max="12506" width="57.85546875" style="18" customWidth="1"/>
    <col min="12507" max="12507" width="6.42578125" style="18" customWidth="1"/>
    <col min="12508" max="12508" width="9.85546875" style="18" customWidth="1"/>
    <col min="12509" max="12509" width="12.140625" style="18" customWidth="1"/>
    <col min="12510" max="12510" width="15.42578125" style="18" customWidth="1"/>
    <col min="12511" max="12511" width="4.140625" style="18" customWidth="1"/>
    <col min="12512" max="12760" width="13.140625" style="18"/>
    <col min="12761" max="12761" width="12.140625" style="18" customWidth="1"/>
    <col min="12762" max="12762" width="57.85546875" style="18" customWidth="1"/>
    <col min="12763" max="12763" width="6.42578125" style="18" customWidth="1"/>
    <col min="12764" max="12764" width="9.85546875" style="18" customWidth="1"/>
    <col min="12765" max="12765" width="12.140625" style="18" customWidth="1"/>
    <col min="12766" max="12766" width="15.42578125" style="18" customWidth="1"/>
    <col min="12767" max="12767" width="4.140625" style="18" customWidth="1"/>
    <col min="12768" max="13016" width="13.140625" style="18"/>
    <col min="13017" max="13017" width="12.140625" style="18" customWidth="1"/>
    <col min="13018" max="13018" width="57.85546875" style="18" customWidth="1"/>
    <col min="13019" max="13019" width="6.42578125" style="18" customWidth="1"/>
    <col min="13020" max="13020" width="9.85546875" style="18" customWidth="1"/>
    <col min="13021" max="13021" width="12.140625" style="18" customWidth="1"/>
    <col min="13022" max="13022" width="15.42578125" style="18" customWidth="1"/>
    <col min="13023" max="13023" width="4.140625" style="18" customWidth="1"/>
    <col min="13024" max="13272" width="13.140625" style="18"/>
    <col min="13273" max="13273" width="12.140625" style="18" customWidth="1"/>
    <col min="13274" max="13274" width="57.85546875" style="18" customWidth="1"/>
    <col min="13275" max="13275" width="6.42578125" style="18" customWidth="1"/>
    <col min="13276" max="13276" width="9.85546875" style="18" customWidth="1"/>
    <col min="13277" max="13277" width="12.140625" style="18" customWidth="1"/>
    <col min="13278" max="13278" width="15.42578125" style="18" customWidth="1"/>
    <col min="13279" max="13279" width="4.140625" style="18" customWidth="1"/>
    <col min="13280" max="13528" width="13.140625" style="18"/>
    <col min="13529" max="13529" width="12.140625" style="18" customWidth="1"/>
    <col min="13530" max="13530" width="57.85546875" style="18" customWidth="1"/>
    <col min="13531" max="13531" width="6.42578125" style="18" customWidth="1"/>
    <col min="13532" max="13532" width="9.85546875" style="18" customWidth="1"/>
    <col min="13533" max="13533" width="12.140625" style="18" customWidth="1"/>
    <col min="13534" max="13534" width="15.42578125" style="18" customWidth="1"/>
    <col min="13535" max="13535" width="4.140625" style="18" customWidth="1"/>
    <col min="13536" max="13784" width="13.140625" style="18"/>
    <col min="13785" max="13785" width="12.140625" style="18" customWidth="1"/>
    <col min="13786" max="13786" width="57.85546875" style="18" customWidth="1"/>
    <col min="13787" max="13787" width="6.42578125" style="18" customWidth="1"/>
    <col min="13788" max="13788" width="9.85546875" style="18" customWidth="1"/>
    <col min="13789" max="13789" width="12.140625" style="18" customWidth="1"/>
    <col min="13790" max="13790" width="15.42578125" style="18" customWidth="1"/>
    <col min="13791" max="13791" width="4.140625" style="18" customWidth="1"/>
    <col min="13792" max="14040" width="13.140625" style="18"/>
    <col min="14041" max="14041" width="12.140625" style="18" customWidth="1"/>
    <col min="14042" max="14042" width="57.85546875" style="18" customWidth="1"/>
    <col min="14043" max="14043" width="6.42578125" style="18" customWidth="1"/>
    <col min="14044" max="14044" width="9.85546875" style="18" customWidth="1"/>
    <col min="14045" max="14045" width="12.140625" style="18" customWidth="1"/>
    <col min="14046" max="14046" width="15.42578125" style="18" customWidth="1"/>
    <col min="14047" max="14047" width="4.140625" style="18" customWidth="1"/>
    <col min="14048" max="14296" width="13.140625" style="18"/>
    <col min="14297" max="14297" width="12.140625" style="18" customWidth="1"/>
    <col min="14298" max="14298" width="57.85546875" style="18" customWidth="1"/>
    <col min="14299" max="14299" width="6.42578125" style="18" customWidth="1"/>
    <col min="14300" max="14300" width="9.85546875" style="18" customWidth="1"/>
    <col min="14301" max="14301" width="12.140625" style="18" customWidth="1"/>
    <col min="14302" max="14302" width="15.42578125" style="18" customWidth="1"/>
    <col min="14303" max="14303" width="4.140625" style="18" customWidth="1"/>
    <col min="14304" max="14552" width="13.140625" style="18"/>
    <col min="14553" max="14553" width="12.140625" style="18" customWidth="1"/>
    <col min="14554" max="14554" width="57.85546875" style="18" customWidth="1"/>
    <col min="14555" max="14555" width="6.42578125" style="18" customWidth="1"/>
    <col min="14556" max="14556" width="9.85546875" style="18" customWidth="1"/>
    <col min="14557" max="14557" width="12.140625" style="18" customWidth="1"/>
    <col min="14558" max="14558" width="15.42578125" style="18" customWidth="1"/>
    <col min="14559" max="14559" width="4.140625" style="18" customWidth="1"/>
    <col min="14560" max="14808" width="13.140625" style="18"/>
    <col min="14809" max="14809" width="12.140625" style="18" customWidth="1"/>
    <col min="14810" max="14810" width="57.85546875" style="18" customWidth="1"/>
    <col min="14811" max="14811" width="6.42578125" style="18" customWidth="1"/>
    <col min="14812" max="14812" width="9.85546875" style="18" customWidth="1"/>
    <col min="14813" max="14813" width="12.140625" style="18" customWidth="1"/>
    <col min="14814" max="14814" width="15.42578125" style="18" customWidth="1"/>
    <col min="14815" max="14815" width="4.140625" style="18" customWidth="1"/>
    <col min="14816" max="15064" width="13.140625" style="18"/>
    <col min="15065" max="15065" width="12.140625" style="18" customWidth="1"/>
    <col min="15066" max="15066" width="57.85546875" style="18" customWidth="1"/>
    <col min="15067" max="15067" width="6.42578125" style="18" customWidth="1"/>
    <col min="15068" max="15068" width="9.85546875" style="18" customWidth="1"/>
    <col min="15069" max="15069" width="12.140625" style="18" customWidth="1"/>
    <col min="15070" max="15070" width="15.42578125" style="18" customWidth="1"/>
    <col min="15071" max="15071" width="4.140625" style="18" customWidth="1"/>
    <col min="15072" max="15320" width="13.140625" style="18"/>
    <col min="15321" max="15321" width="12.140625" style="18" customWidth="1"/>
    <col min="15322" max="15322" width="57.85546875" style="18" customWidth="1"/>
    <col min="15323" max="15323" width="6.42578125" style="18" customWidth="1"/>
    <col min="15324" max="15324" width="9.85546875" style="18" customWidth="1"/>
    <col min="15325" max="15325" width="12.140625" style="18" customWidth="1"/>
    <col min="15326" max="15326" width="15.42578125" style="18" customWidth="1"/>
    <col min="15327" max="15327" width="4.140625" style="18" customWidth="1"/>
    <col min="15328" max="15576" width="13.140625" style="18"/>
    <col min="15577" max="15577" width="12.140625" style="18" customWidth="1"/>
    <col min="15578" max="15578" width="57.85546875" style="18" customWidth="1"/>
    <col min="15579" max="15579" width="6.42578125" style="18" customWidth="1"/>
    <col min="15580" max="15580" width="9.85546875" style="18" customWidth="1"/>
    <col min="15581" max="15581" width="12.140625" style="18" customWidth="1"/>
    <col min="15582" max="15582" width="15.42578125" style="18" customWidth="1"/>
    <col min="15583" max="15583" width="4.140625" style="18" customWidth="1"/>
    <col min="15584" max="15832" width="13.140625" style="18"/>
    <col min="15833" max="15833" width="12.140625" style="18" customWidth="1"/>
    <col min="15834" max="15834" width="57.85546875" style="18" customWidth="1"/>
    <col min="15835" max="15835" width="6.42578125" style="18" customWidth="1"/>
    <col min="15836" max="15836" width="9.85546875" style="18" customWidth="1"/>
    <col min="15837" max="15837" width="12.140625" style="18" customWidth="1"/>
    <col min="15838" max="15838" width="15.42578125" style="18" customWidth="1"/>
    <col min="15839" max="15839" width="4.140625" style="18" customWidth="1"/>
    <col min="15840" max="16088" width="13.140625" style="18"/>
    <col min="16089" max="16089" width="12.140625" style="18" customWidth="1"/>
    <col min="16090" max="16090" width="57.85546875" style="18" customWidth="1"/>
    <col min="16091" max="16091" width="6.42578125" style="18" customWidth="1"/>
    <col min="16092" max="16092" width="9.85546875" style="18" customWidth="1"/>
    <col min="16093" max="16093" width="12.140625" style="18" customWidth="1"/>
    <col min="16094" max="16094" width="15.42578125" style="18" customWidth="1"/>
    <col min="16095" max="16095" width="4.140625" style="18" customWidth="1"/>
    <col min="16096" max="16384" width="13.140625" style="18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4" customFormat="1" ht="33.950000000000003" customHeight="1" thickTop="1" thickBot="1" x14ac:dyDescent="0.3">
      <c r="A3" s="387" t="s">
        <v>243</v>
      </c>
      <c r="B3" s="388"/>
      <c r="C3" s="388"/>
      <c r="D3" s="388"/>
      <c r="E3" s="388"/>
      <c r="F3" s="389"/>
    </row>
    <row r="4" spans="1:13" s="4" customFormat="1" ht="33.950000000000003" customHeight="1" thickTop="1" thickBot="1" x14ac:dyDescent="0.3">
      <c r="A4" s="390" t="s">
        <v>2</v>
      </c>
      <c r="B4" s="391"/>
      <c r="C4" s="391"/>
      <c r="D4" s="391"/>
      <c r="E4" s="391"/>
      <c r="F4" s="392"/>
      <c r="G4" s="5"/>
      <c r="H4" s="5"/>
      <c r="I4" s="5"/>
      <c r="J4" s="5"/>
    </row>
    <row r="5" spans="1:13" s="222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2"/>
      <c r="B6" s="13"/>
      <c r="C6" s="14"/>
      <c r="D6" s="15"/>
      <c r="E6" s="16"/>
      <c r="F6" s="17"/>
    </row>
    <row r="7" spans="1:13" ht="15" customHeight="1" x14ac:dyDescent="0.25">
      <c r="A7" s="19">
        <v>5.0999999999999996</v>
      </c>
      <c r="B7" s="40" t="s">
        <v>208</v>
      </c>
      <c r="C7" s="14"/>
      <c r="D7" s="15"/>
      <c r="E7" s="16"/>
      <c r="F7" s="17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s="28" customFormat="1" ht="24" x14ac:dyDescent="0.25">
      <c r="A10" s="21">
        <f>+A9+0.001</f>
        <v>5.1030000000000006</v>
      </c>
      <c r="B10" s="26" t="s">
        <v>24</v>
      </c>
      <c r="C10" s="14" t="s">
        <v>25</v>
      </c>
      <c r="D10" s="15">
        <v>1</v>
      </c>
      <c r="E10" s="27"/>
      <c r="F10" s="17"/>
    </row>
    <row r="11" spans="1:13" s="28" customFormat="1" ht="12.75" x14ac:dyDescent="0.25">
      <c r="A11" s="21">
        <v>5.1050000000000004</v>
      </c>
      <c r="B11" s="26" t="s">
        <v>26</v>
      </c>
      <c r="C11" s="14"/>
      <c r="D11" s="15"/>
      <c r="E11" s="37"/>
      <c r="F11" s="17"/>
    </row>
    <row r="12" spans="1:13" s="28" customFormat="1" ht="24" x14ac:dyDescent="0.2">
      <c r="A12" s="223"/>
      <c r="B12" s="30" t="s">
        <v>27</v>
      </c>
      <c r="C12" s="14" t="s">
        <v>25</v>
      </c>
      <c r="D12" s="15">
        <v>1</v>
      </c>
      <c r="E12" s="27"/>
      <c r="F12" s="17"/>
    </row>
    <row r="13" spans="1:13" s="28" customFormat="1" ht="12.75" x14ac:dyDescent="0.2">
      <c r="A13" s="223"/>
      <c r="B13" s="30" t="s">
        <v>28</v>
      </c>
      <c r="C13" s="14" t="s">
        <v>25</v>
      </c>
      <c r="D13" s="15">
        <v>1</v>
      </c>
      <c r="E13" s="27"/>
      <c r="F13" s="17"/>
    </row>
    <row r="14" spans="1:13" ht="15" customHeight="1" x14ac:dyDescent="0.25">
      <c r="A14" s="32"/>
      <c r="B14" s="30"/>
      <c r="C14" s="14"/>
      <c r="D14" s="15"/>
      <c r="E14" s="16"/>
      <c r="F14" s="17"/>
    </row>
    <row r="15" spans="1:13" customFormat="1" ht="12" customHeight="1" x14ac:dyDescent="0.25">
      <c r="A15" s="33"/>
      <c r="B15" s="34" t="s">
        <v>29</v>
      </c>
      <c r="C15" s="35"/>
      <c r="D15" s="36"/>
      <c r="E15" s="37"/>
      <c r="F15" s="38"/>
    </row>
    <row r="16" spans="1:13" customFormat="1" ht="12" customHeight="1" x14ac:dyDescent="0.25">
      <c r="A16" s="33"/>
      <c r="B16" s="34" t="s">
        <v>30</v>
      </c>
      <c r="C16" s="35"/>
      <c r="D16" s="36"/>
      <c r="E16" s="37"/>
      <c r="F16" s="38"/>
    </row>
    <row r="17" spans="1:6" customFormat="1" ht="12" customHeight="1" x14ac:dyDescent="0.25">
      <c r="A17" s="33"/>
      <c r="B17" s="34" t="s">
        <v>31</v>
      </c>
      <c r="C17" s="35"/>
      <c r="D17" s="36"/>
      <c r="E17" s="37"/>
      <c r="F17" s="38"/>
    </row>
    <row r="18" spans="1:6" customFormat="1" ht="12" customHeight="1" x14ac:dyDescent="0.25">
      <c r="A18" s="33"/>
      <c r="B18" s="34" t="s">
        <v>32</v>
      </c>
      <c r="C18" s="39"/>
      <c r="D18" s="24"/>
      <c r="E18" s="29"/>
      <c r="F18" s="31"/>
    </row>
    <row r="19" spans="1:6" customFormat="1" ht="12" customHeight="1" x14ac:dyDescent="0.25">
      <c r="A19" s="33"/>
      <c r="B19" s="34" t="s">
        <v>33</v>
      </c>
      <c r="C19" s="35"/>
      <c r="D19" s="36"/>
      <c r="E19" s="37"/>
      <c r="F19" s="38"/>
    </row>
    <row r="20" spans="1:6" customFormat="1" ht="12" customHeight="1" x14ac:dyDescent="0.25">
      <c r="A20" s="33"/>
      <c r="B20" s="34" t="s">
        <v>34</v>
      </c>
      <c r="C20" s="35"/>
      <c r="D20" s="36"/>
      <c r="E20" s="37"/>
      <c r="F20" s="38"/>
    </row>
    <row r="21" spans="1:6" customFormat="1" ht="12" customHeight="1" x14ac:dyDescent="0.25">
      <c r="A21" s="33"/>
      <c r="B21" s="34" t="s">
        <v>35</v>
      </c>
      <c r="C21" s="35"/>
      <c r="D21" s="36"/>
      <c r="E21" s="37"/>
      <c r="F21" s="38"/>
    </row>
    <row r="22" spans="1:6" customFormat="1" ht="12" customHeight="1" x14ac:dyDescent="0.25">
      <c r="A22" s="33"/>
      <c r="B22" s="34" t="s">
        <v>36</v>
      </c>
      <c r="C22" s="35"/>
      <c r="D22" s="36"/>
      <c r="E22" s="37"/>
      <c r="F22" s="38"/>
    </row>
    <row r="23" spans="1:6" customFormat="1" ht="12" customHeight="1" x14ac:dyDescent="0.25">
      <c r="A23" s="33"/>
      <c r="B23" s="34" t="s">
        <v>37</v>
      </c>
      <c r="C23" s="35"/>
      <c r="D23" s="36"/>
      <c r="E23" s="37"/>
      <c r="F23" s="38"/>
    </row>
    <row r="24" spans="1:6" customFormat="1" ht="12" customHeight="1" x14ac:dyDescent="0.25">
      <c r="A24" s="33"/>
      <c r="B24" s="34" t="s">
        <v>38</v>
      </c>
      <c r="C24" s="35"/>
      <c r="D24" s="36"/>
      <c r="E24" s="37"/>
      <c r="F24" s="38"/>
    </row>
    <row r="25" spans="1:6" customFormat="1" ht="12" customHeight="1" x14ac:dyDescent="0.25">
      <c r="A25" s="33"/>
      <c r="B25" s="34" t="s">
        <v>39</v>
      </c>
      <c r="C25" s="35"/>
      <c r="D25" s="36"/>
      <c r="E25" s="37"/>
      <c r="F25" s="38"/>
    </row>
    <row r="26" spans="1:6" customFormat="1" ht="12" customHeight="1" x14ac:dyDescent="0.25">
      <c r="A26" s="33"/>
      <c r="B26" s="34" t="s">
        <v>40</v>
      </c>
      <c r="C26" s="35"/>
      <c r="D26" s="36"/>
      <c r="E26" s="37"/>
      <c r="F26" s="38"/>
    </row>
    <row r="27" spans="1:6" customFormat="1" ht="12" customHeight="1" x14ac:dyDescent="0.25">
      <c r="A27" s="33"/>
      <c r="B27" s="34" t="s">
        <v>41</v>
      </c>
      <c r="C27" s="35"/>
      <c r="D27" s="36"/>
      <c r="E27" s="37"/>
      <c r="F27" s="38"/>
    </row>
    <row r="28" spans="1:6" customFormat="1" ht="12" customHeight="1" x14ac:dyDescent="0.25">
      <c r="A28" s="33"/>
      <c r="B28" s="34" t="s">
        <v>42</v>
      </c>
      <c r="C28" s="35"/>
      <c r="D28" s="36"/>
      <c r="E28" s="37"/>
      <c r="F28" s="38"/>
    </row>
    <row r="29" spans="1:6" customFormat="1" ht="12" customHeight="1" x14ac:dyDescent="0.25">
      <c r="A29" s="33"/>
      <c r="B29" s="34" t="s">
        <v>43</v>
      </c>
      <c r="C29" s="35"/>
      <c r="D29" s="36"/>
      <c r="E29" s="37"/>
      <c r="F29" s="38"/>
    </row>
    <row r="30" spans="1:6" customFormat="1" ht="12" customHeight="1" x14ac:dyDescent="0.25">
      <c r="A30" s="33"/>
      <c r="B30" s="34" t="s">
        <v>44</v>
      </c>
      <c r="C30" s="35"/>
      <c r="D30" s="36"/>
      <c r="E30" s="37"/>
      <c r="F30" s="38"/>
    </row>
    <row r="31" spans="1:6" customFormat="1" ht="12" customHeight="1" x14ac:dyDescent="0.25">
      <c r="A31" s="33"/>
      <c r="B31" s="34" t="s">
        <v>45</v>
      </c>
      <c r="C31" s="35"/>
      <c r="D31" s="36"/>
      <c r="E31" s="37"/>
      <c r="F31" s="38"/>
    </row>
    <row r="32" spans="1:6" customFormat="1" ht="12" customHeight="1" x14ac:dyDescent="0.25">
      <c r="A32" s="33"/>
      <c r="B32" s="34" t="s">
        <v>46</v>
      </c>
      <c r="C32" s="35"/>
      <c r="D32" s="36"/>
      <c r="E32" s="37"/>
      <c r="F32" s="38"/>
    </row>
    <row r="33" spans="1:6" ht="15" customHeight="1" thickBot="1" x14ac:dyDescent="0.3">
      <c r="A33" s="32"/>
      <c r="B33" s="40"/>
      <c r="C33" s="41"/>
      <c r="D33" s="42"/>
      <c r="E33" s="43"/>
      <c r="F33" s="44"/>
    </row>
    <row r="34" spans="1:6" ht="26.1" customHeight="1" thickTop="1" thickBot="1" x14ac:dyDescent="0.3">
      <c r="A34" s="45"/>
      <c r="B34" s="46"/>
      <c r="C34" s="375" t="s">
        <v>19</v>
      </c>
      <c r="D34" s="376"/>
      <c r="E34" s="377"/>
      <c r="F34" s="47"/>
    </row>
    <row r="35" spans="1:6" ht="15" customHeight="1" thickTop="1" thickBot="1" x14ac:dyDescent="0.3">
      <c r="A35" s="32"/>
      <c r="B35" s="40"/>
      <c r="C35" s="48"/>
      <c r="D35" s="49"/>
      <c r="E35" s="50"/>
      <c r="F35" s="51"/>
    </row>
    <row r="36" spans="1:6" customFormat="1" ht="12" customHeight="1" thickTop="1" x14ac:dyDescent="0.25">
      <c r="A36" s="33"/>
      <c r="B36" s="378" t="s">
        <v>47</v>
      </c>
      <c r="C36" s="39"/>
      <c r="D36" s="24"/>
      <c r="E36" s="29"/>
      <c r="F36" s="31"/>
    </row>
    <row r="37" spans="1:6" customFormat="1" ht="12" customHeight="1" x14ac:dyDescent="0.25">
      <c r="A37" s="33"/>
      <c r="B37" s="379"/>
      <c r="C37" s="39"/>
      <c r="D37" s="24"/>
      <c r="E37" s="29"/>
      <c r="F37" s="31"/>
    </row>
    <row r="38" spans="1:6" customFormat="1" ht="12" customHeight="1" x14ac:dyDescent="0.25">
      <c r="A38" s="33"/>
      <c r="B38" s="379"/>
      <c r="C38" s="39"/>
      <c r="D38" s="24"/>
      <c r="E38" s="29"/>
      <c r="F38" s="224"/>
    </row>
    <row r="39" spans="1:6" customFormat="1" ht="12" customHeight="1" x14ac:dyDescent="0.25">
      <c r="A39" s="33" t="s">
        <v>10</v>
      </c>
      <c r="B39" s="379"/>
      <c r="C39" s="39"/>
      <c r="D39" s="24"/>
      <c r="E39" s="29"/>
      <c r="F39" s="31"/>
    </row>
    <row r="40" spans="1:6" customFormat="1" ht="12" customHeight="1" thickBot="1" x14ac:dyDescent="0.3">
      <c r="A40" s="33"/>
      <c r="B40" s="380"/>
      <c r="C40" s="39"/>
      <c r="D40" s="24"/>
      <c r="E40" s="29"/>
      <c r="F40" s="31"/>
    </row>
    <row r="41" spans="1:6" customFormat="1" ht="12" customHeight="1" thickTop="1" x14ac:dyDescent="0.25">
      <c r="A41" s="225"/>
      <c r="B41" s="1"/>
      <c r="C41" s="53"/>
      <c r="D41" s="24"/>
      <c r="E41" s="29"/>
      <c r="F41" s="31"/>
    </row>
    <row r="42" spans="1:6" s="28" customFormat="1" ht="12.75" x14ac:dyDescent="0.25">
      <c r="A42" s="19">
        <v>5.4</v>
      </c>
      <c r="B42" s="20" t="s">
        <v>244</v>
      </c>
      <c r="C42" s="14"/>
      <c r="D42" s="15"/>
      <c r="E42" s="16"/>
      <c r="F42" s="17"/>
    </row>
    <row r="43" spans="1:6" s="28" customFormat="1" ht="12.75" x14ac:dyDescent="0.25">
      <c r="A43" s="60">
        <f>A42+0.001</f>
        <v>5.4010000000000007</v>
      </c>
      <c r="B43" s="40" t="s">
        <v>51</v>
      </c>
      <c r="C43" s="14"/>
      <c r="D43" s="15"/>
      <c r="E43" s="16"/>
      <c r="F43" s="17"/>
    </row>
    <row r="44" spans="1:6" s="28" customFormat="1" ht="24" x14ac:dyDescent="0.2">
      <c r="A44" s="95"/>
      <c r="B44" s="26" t="s">
        <v>245</v>
      </c>
      <c r="C44" s="14" t="s">
        <v>25</v>
      </c>
      <c r="D44" s="15">
        <v>1</v>
      </c>
      <c r="E44" s="27"/>
      <c r="F44" s="17"/>
    </row>
    <row r="45" spans="1:6" s="28" customFormat="1" ht="12.75" x14ac:dyDescent="0.2">
      <c r="A45" s="95"/>
      <c r="B45" s="26" t="s">
        <v>246</v>
      </c>
      <c r="C45" s="14" t="s">
        <v>25</v>
      </c>
      <c r="D45" s="15">
        <v>1</v>
      </c>
      <c r="E45" s="27"/>
      <c r="F45" s="17"/>
    </row>
    <row r="46" spans="1:6" s="28" customFormat="1" ht="12.75" x14ac:dyDescent="0.2">
      <c r="A46" s="95"/>
      <c r="B46" s="26"/>
      <c r="C46" s="14"/>
      <c r="D46" s="15"/>
      <c r="E46" s="29"/>
      <c r="F46" s="17"/>
    </row>
    <row r="47" spans="1:6" s="28" customFormat="1" ht="24" x14ac:dyDescent="0.25">
      <c r="A47" s="60">
        <f>A43+0.001</f>
        <v>5.402000000000001</v>
      </c>
      <c r="B47" s="40" t="s">
        <v>247</v>
      </c>
      <c r="C47" s="14"/>
      <c r="D47" s="15"/>
      <c r="E47" s="29"/>
      <c r="F47" s="17"/>
    </row>
    <row r="48" spans="1:6" s="28" customFormat="1" ht="12.75" x14ac:dyDescent="0.2">
      <c r="A48" s="95"/>
      <c r="B48" s="26" t="s">
        <v>248</v>
      </c>
      <c r="C48" s="14"/>
      <c r="D48" s="15"/>
      <c r="E48" s="29"/>
      <c r="F48" s="17"/>
    </row>
    <row r="49" spans="1:8" s="57" customFormat="1" ht="15" customHeight="1" x14ac:dyDescent="0.2">
      <c r="A49" s="226"/>
      <c r="B49" s="30" t="s">
        <v>249</v>
      </c>
      <c r="C49" s="14" t="s">
        <v>25</v>
      </c>
      <c r="D49" s="15">
        <v>1</v>
      </c>
      <c r="E49" s="27"/>
      <c r="F49" s="17"/>
    </row>
    <row r="50" spans="1:8" s="57" customFormat="1" ht="15.75" thickBot="1" x14ac:dyDescent="0.25">
      <c r="A50" s="89"/>
      <c r="B50" s="90"/>
      <c r="C50" s="41"/>
      <c r="D50" s="42"/>
      <c r="E50" s="43"/>
      <c r="F50" s="44"/>
    </row>
    <row r="51" spans="1:8" s="55" customFormat="1" ht="13.5" thickTop="1" x14ac:dyDescent="0.25">
      <c r="A51" s="107">
        <f>A47+0.001</f>
        <v>5.4030000000000014</v>
      </c>
      <c r="B51" s="13" t="s">
        <v>250</v>
      </c>
      <c r="C51" s="54"/>
      <c r="D51" s="92"/>
      <c r="E51" s="190"/>
      <c r="F51" s="93"/>
    </row>
    <row r="52" spans="1:8" s="55" customFormat="1" ht="12.75" x14ac:dyDescent="0.2">
      <c r="A52" s="95"/>
      <c r="B52" s="26" t="s">
        <v>251</v>
      </c>
      <c r="C52" s="14" t="s">
        <v>25</v>
      </c>
      <c r="D52" s="15">
        <f>SUM(D53:D57)</f>
        <v>20</v>
      </c>
      <c r="E52" s="27"/>
      <c r="F52" s="17"/>
    </row>
    <row r="53" spans="1:8" s="55" customFormat="1" ht="12.75" x14ac:dyDescent="0.2">
      <c r="A53" s="95"/>
      <c r="B53" s="26" t="s">
        <v>252</v>
      </c>
      <c r="C53" s="14" t="s">
        <v>3</v>
      </c>
      <c r="D53" s="15">
        <v>10</v>
      </c>
      <c r="E53" s="27"/>
      <c r="F53" s="17"/>
    </row>
    <row r="54" spans="1:8" s="55" customFormat="1" ht="12.75" x14ac:dyDescent="0.2">
      <c r="A54" s="95"/>
      <c r="B54" s="26" t="s">
        <v>253</v>
      </c>
      <c r="C54" s="14" t="s">
        <v>3</v>
      </c>
      <c r="D54" s="15">
        <v>5</v>
      </c>
      <c r="E54" s="27"/>
      <c r="F54" s="17"/>
    </row>
    <row r="55" spans="1:8" s="55" customFormat="1" ht="12.75" x14ac:dyDescent="0.2">
      <c r="A55" s="95"/>
      <c r="B55" s="26" t="s">
        <v>254</v>
      </c>
      <c r="C55" s="14" t="s">
        <v>3</v>
      </c>
      <c r="D55" s="15">
        <v>1</v>
      </c>
      <c r="E55" s="27"/>
      <c r="F55" s="17"/>
    </row>
    <row r="56" spans="1:8" s="55" customFormat="1" ht="24" x14ac:dyDescent="0.2">
      <c r="A56" s="95"/>
      <c r="B56" s="26" t="s">
        <v>255</v>
      </c>
      <c r="C56" s="14" t="s">
        <v>3</v>
      </c>
      <c r="D56" s="15">
        <v>1</v>
      </c>
      <c r="E56" s="27"/>
      <c r="F56" s="17"/>
    </row>
    <row r="57" spans="1:8" s="55" customFormat="1" ht="12.75" x14ac:dyDescent="0.2">
      <c r="A57" s="95"/>
      <c r="B57" s="26" t="s">
        <v>256</v>
      </c>
      <c r="C57" s="14" t="s">
        <v>3</v>
      </c>
      <c r="D57" s="15">
        <v>3</v>
      </c>
      <c r="E57" s="27"/>
      <c r="F57" s="17"/>
    </row>
    <row r="58" spans="1:8" s="55" customFormat="1" ht="12.75" x14ac:dyDescent="0.2">
      <c r="A58" s="95"/>
      <c r="B58" s="26"/>
      <c r="C58" s="14"/>
      <c r="D58" s="15"/>
      <c r="E58" s="16"/>
      <c r="F58" s="17"/>
    </row>
    <row r="59" spans="1:8" s="55" customFormat="1" ht="12.75" x14ac:dyDescent="0.25">
      <c r="A59" s="60">
        <f>A51+0.001</f>
        <v>5.4040000000000017</v>
      </c>
      <c r="B59" s="40" t="s">
        <v>257</v>
      </c>
      <c r="C59" s="14"/>
      <c r="D59" s="15"/>
      <c r="E59" s="16"/>
      <c r="F59" s="17"/>
    </row>
    <row r="60" spans="1:8" s="55" customFormat="1" ht="12.75" x14ac:dyDescent="0.2">
      <c r="A60" s="95"/>
      <c r="B60" s="26" t="s">
        <v>258</v>
      </c>
      <c r="C60" s="14" t="s">
        <v>3</v>
      </c>
      <c r="D60" s="15">
        <v>8</v>
      </c>
      <c r="E60" s="27"/>
      <c r="F60" s="17"/>
    </row>
    <row r="61" spans="1:8" s="55" customFormat="1" ht="12.75" x14ac:dyDescent="0.2">
      <c r="A61" s="95"/>
      <c r="B61" s="26" t="s">
        <v>259</v>
      </c>
      <c r="C61" s="14" t="s">
        <v>3</v>
      </c>
      <c r="D61" s="15">
        <v>6</v>
      </c>
      <c r="E61" s="27"/>
      <c r="F61" s="17"/>
    </row>
    <row r="62" spans="1:8" s="57" customFormat="1" ht="15" x14ac:dyDescent="0.2">
      <c r="A62" s="95"/>
      <c r="B62" s="26" t="s">
        <v>195</v>
      </c>
      <c r="C62" s="14" t="s">
        <v>3</v>
      </c>
      <c r="D62" s="15">
        <v>6</v>
      </c>
      <c r="E62" s="27"/>
      <c r="F62" s="17"/>
      <c r="H62" s="58"/>
    </row>
    <row r="63" spans="1:8" s="57" customFormat="1" ht="24" x14ac:dyDescent="0.2">
      <c r="A63" s="95"/>
      <c r="B63" s="26" t="s">
        <v>260</v>
      </c>
      <c r="C63" s="14" t="s">
        <v>3</v>
      </c>
      <c r="D63" s="15">
        <v>22</v>
      </c>
      <c r="E63" s="27"/>
      <c r="F63" s="17"/>
      <c r="H63" s="58"/>
    </row>
    <row r="64" spans="1:8" s="57" customFormat="1" ht="24" x14ac:dyDescent="0.2">
      <c r="A64" s="95"/>
      <c r="B64" s="26" t="s">
        <v>261</v>
      </c>
      <c r="C64" s="14" t="s">
        <v>3</v>
      </c>
      <c r="D64" s="15">
        <v>3</v>
      </c>
      <c r="E64" s="27"/>
      <c r="F64" s="17"/>
      <c r="H64" s="58"/>
    </row>
    <row r="65" spans="1:8" s="57" customFormat="1" ht="24" x14ac:dyDescent="0.2">
      <c r="A65" s="95"/>
      <c r="B65" s="26" t="s">
        <v>262</v>
      </c>
      <c r="C65" s="14" t="s">
        <v>3</v>
      </c>
      <c r="D65" s="15">
        <v>1</v>
      </c>
      <c r="E65" s="27"/>
      <c r="F65" s="17"/>
      <c r="H65" s="59"/>
    </row>
    <row r="66" spans="1:8" s="57" customFormat="1" ht="15" x14ac:dyDescent="0.2">
      <c r="A66" s="95"/>
      <c r="B66" s="26"/>
      <c r="C66" s="14"/>
      <c r="D66" s="15"/>
      <c r="E66" s="16"/>
      <c r="F66" s="17"/>
      <c r="H66" s="58"/>
    </row>
    <row r="67" spans="1:8" s="57" customFormat="1" ht="15" x14ac:dyDescent="0.25">
      <c r="A67" s="60">
        <f>A59+0.001</f>
        <v>5.405000000000002</v>
      </c>
      <c r="B67" s="40" t="s">
        <v>263</v>
      </c>
      <c r="C67" s="14"/>
      <c r="D67" s="15"/>
      <c r="E67" s="16"/>
      <c r="F67" s="17"/>
      <c r="H67" s="58"/>
    </row>
    <row r="68" spans="1:8" s="57" customFormat="1" ht="15" x14ac:dyDescent="0.2">
      <c r="A68" s="95"/>
      <c r="B68" s="26" t="s">
        <v>264</v>
      </c>
      <c r="C68" s="14" t="s">
        <v>25</v>
      </c>
      <c r="D68" s="15">
        <v>2</v>
      </c>
      <c r="E68" s="27"/>
      <c r="F68" s="17"/>
      <c r="H68" s="58"/>
    </row>
    <row r="69" spans="1:8" s="57" customFormat="1" ht="15" x14ac:dyDescent="0.2">
      <c r="A69" s="227"/>
      <c r="B69" s="26" t="s">
        <v>265</v>
      </c>
      <c r="C69" s="14" t="s">
        <v>25</v>
      </c>
      <c r="D69" s="15">
        <v>6</v>
      </c>
      <c r="E69" s="27"/>
      <c r="F69" s="17"/>
      <c r="H69" s="59"/>
    </row>
    <row r="70" spans="1:8" s="57" customFormat="1" ht="15" x14ac:dyDescent="0.2">
      <c r="A70" s="226"/>
      <c r="B70" s="26" t="s">
        <v>266</v>
      </c>
      <c r="C70" s="14" t="s">
        <v>25</v>
      </c>
      <c r="D70" s="15">
        <v>1</v>
      </c>
      <c r="E70" s="27"/>
      <c r="F70" s="17"/>
      <c r="H70" s="58"/>
    </row>
    <row r="71" spans="1:8" s="57" customFormat="1" ht="15.75" thickBot="1" x14ac:dyDescent="0.3">
      <c r="A71" s="60"/>
      <c r="B71" s="40"/>
      <c r="C71" s="41"/>
      <c r="D71" s="42"/>
      <c r="E71" s="43"/>
      <c r="F71" s="44"/>
      <c r="H71" s="58"/>
    </row>
    <row r="72" spans="1:8" s="156" customFormat="1" ht="27" customHeight="1" thickTop="1" thickBot="1" x14ac:dyDescent="0.3">
      <c r="A72" s="175"/>
      <c r="B72" s="176"/>
      <c r="C72" s="381" t="str">
        <f>B42</f>
        <v>DESCRIPTION DES TRAVAUX DES VILLAS</v>
      </c>
      <c r="D72" s="382"/>
      <c r="E72" s="383"/>
      <c r="F72" s="47"/>
      <c r="H72" s="166"/>
    </row>
    <row r="73" spans="1:8" s="57" customFormat="1" ht="14.1" customHeight="1" thickTop="1" x14ac:dyDescent="0.25">
      <c r="A73" s="32"/>
      <c r="B73" s="40"/>
      <c r="C73" s="54"/>
      <c r="D73" s="92"/>
      <c r="E73" s="190"/>
      <c r="F73" s="51"/>
      <c r="H73" s="58"/>
    </row>
    <row r="74" spans="1:8" s="28" customFormat="1" ht="24" customHeight="1" x14ac:dyDescent="0.25">
      <c r="A74" s="19">
        <v>5.3</v>
      </c>
      <c r="B74" s="228" t="s">
        <v>56</v>
      </c>
      <c r="C74" s="14"/>
      <c r="D74" s="15"/>
      <c r="E74" s="16"/>
      <c r="F74" s="17"/>
    </row>
    <row r="75" spans="1:8" s="28" customFormat="1" ht="12.75" x14ac:dyDescent="0.25">
      <c r="A75" s="60">
        <f>A74+0.001</f>
        <v>5.3010000000000002</v>
      </c>
      <c r="B75" s="40" t="s">
        <v>267</v>
      </c>
      <c r="C75" s="14"/>
      <c r="D75" s="15"/>
      <c r="E75" s="16"/>
      <c r="F75" s="17"/>
    </row>
    <row r="76" spans="1:8" s="28" customFormat="1" ht="12.75" x14ac:dyDescent="0.25">
      <c r="A76" s="60"/>
      <c r="B76" s="26" t="s">
        <v>268</v>
      </c>
      <c r="C76" s="14" t="s">
        <v>25</v>
      </c>
      <c r="D76" s="15">
        <v>1</v>
      </c>
      <c r="E76" s="27"/>
      <c r="F76" s="17"/>
    </row>
    <row r="77" spans="1:8" s="57" customFormat="1" ht="15" x14ac:dyDescent="0.2">
      <c r="A77" s="95"/>
      <c r="B77" s="26" t="s">
        <v>269</v>
      </c>
      <c r="C77" s="14" t="s">
        <v>25</v>
      </c>
      <c r="D77" s="15">
        <v>3</v>
      </c>
      <c r="E77" s="27"/>
      <c r="F77" s="17"/>
    </row>
    <row r="78" spans="1:8" s="57" customFormat="1" ht="15" x14ac:dyDescent="0.25">
      <c r="A78" s="60">
        <f>A75+0.001</f>
        <v>5.3020000000000005</v>
      </c>
      <c r="B78" s="40" t="s">
        <v>270</v>
      </c>
      <c r="C78" s="14"/>
      <c r="D78" s="15"/>
      <c r="E78" s="16"/>
      <c r="F78" s="17"/>
    </row>
    <row r="79" spans="1:8" s="57" customFormat="1" ht="15" x14ac:dyDescent="0.2">
      <c r="A79" s="95"/>
      <c r="B79" s="26" t="s">
        <v>271</v>
      </c>
      <c r="C79" s="14" t="s">
        <v>25</v>
      </c>
      <c r="D79" s="15">
        <v>1</v>
      </c>
      <c r="E79" s="27"/>
      <c r="F79" s="17"/>
    </row>
    <row r="80" spans="1:8" s="57" customFormat="1" ht="15" x14ac:dyDescent="0.2">
      <c r="A80" s="95"/>
      <c r="B80" s="26" t="s">
        <v>272</v>
      </c>
      <c r="C80" s="14" t="s">
        <v>25</v>
      </c>
      <c r="D80" s="15">
        <v>2</v>
      </c>
      <c r="E80" s="27"/>
      <c r="F80" s="17"/>
    </row>
    <row r="81" spans="1:13" s="28" customFormat="1" ht="13.5" thickBot="1" x14ac:dyDescent="0.3">
      <c r="A81" s="60"/>
      <c r="B81" s="26"/>
      <c r="C81" s="14"/>
      <c r="D81" s="15"/>
      <c r="E81" s="16"/>
      <c r="F81" s="17"/>
    </row>
    <row r="82" spans="1:13" ht="26.1" customHeight="1" thickTop="1" thickBot="1" x14ac:dyDescent="0.3">
      <c r="A82" s="45"/>
      <c r="B82" s="46"/>
      <c r="C82" s="381" t="str">
        <f>B74</f>
        <v>DESCRIPTION DES TRAVAUX COURANTS FAIBLES</v>
      </c>
      <c r="D82" s="382"/>
      <c r="E82" s="383"/>
      <c r="F82" s="47"/>
    </row>
    <row r="83" spans="1:13" ht="13.5" thickTop="1" thickBot="1" x14ac:dyDescent="0.3">
      <c r="A83" s="69" t="s">
        <v>10</v>
      </c>
      <c r="B83" s="229"/>
      <c r="C83" s="230"/>
      <c r="D83" s="231"/>
      <c r="E83" s="232"/>
      <c r="F83" s="233"/>
    </row>
    <row r="84" spans="1:13" ht="30" customHeight="1" thickTop="1" thickBot="1" x14ac:dyDescent="0.3">
      <c r="A84" s="384" t="s">
        <v>4</v>
      </c>
      <c r="B84" s="385"/>
      <c r="C84" s="385"/>
      <c r="D84" s="385"/>
      <c r="E84" s="386"/>
      <c r="F84" s="234"/>
    </row>
    <row r="85" spans="1:13" ht="13.5" thickTop="1" x14ac:dyDescent="0.25">
      <c r="E85" s="78"/>
      <c r="H85" s="28"/>
    </row>
    <row r="86" spans="1:13" ht="12.75" x14ac:dyDescent="0.25">
      <c r="E86" s="78"/>
      <c r="H86" s="28"/>
    </row>
    <row r="87" spans="1:13" customFormat="1" ht="12" customHeight="1" x14ac:dyDescent="0.25">
      <c r="A87" s="2" t="s">
        <v>12</v>
      </c>
      <c r="B87" s="2"/>
      <c r="C87" s="2"/>
      <c r="D87" s="80"/>
      <c r="E87" s="81"/>
      <c r="F87" s="82"/>
      <c r="G87" s="2"/>
    </row>
    <row r="88" spans="1:13" x14ac:dyDescent="0.25">
      <c r="E88" s="78"/>
    </row>
    <row r="89" spans="1:13" x14ac:dyDescent="0.25">
      <c r="E89" s="78"/>
    </row>
    <row r="90" spans="1:13" x14ac:dyDescent="0.25">
      <c r="E90" s="78"/>
    </row>
    <row r="91" spans="1:13" x14ac:dyDescent="0.25">
      <c r="E91" s="78"/>
    </row>
    <row r="92" spans="1:13" x14ac:dyDescent="0.25">
      <c r="E92" s="78"/>
    </row>
    <row r="93" spans="1:13" s="79" customFormat="1" x14ac:dyDescent="0.25">
      <c r="A93" s="74"/>
      <c r="B93" s="75"/>
      <c r="C93" s="76"/>
      <c r="D93" s="77"/>
      <c r="E93" s="78"/>
      <c r="G93" s="18"/>
      <c r="H93" s="18"/>
      <c r="I93" s="18"/>
      <c r="J93" s="18"/>
      <c r="K93" s="18"/>
      <c r="L93" s="18"/>
      <c r="M93" s="18"/>
    </row>
    <row r="94" spans="1:13" s="79" customFormat="1" x14ac:dyDescent="0.25">
      <c r="A94" s="74"/>
      <c r="B94" s="75"/>
      <c r="C94" s="76"/>
      <c r="D94" s="77"/>
      <c r="E94" s="78"/>
      <c r="G94" s="18"/>
      <c r="H94" s="18"/>
      <c r="I94" s="18"/>
      <c r="J94" s="18"/>
      <c r="K94" s="18"/>
      <c r="L94" s="18"/>
      <c r="M94" s="18"/>
    </row>
    <row r="95" spans="1:13" s="79" customFormat="1" x14ac:dyDescent="0.25">
      <c r="A95" s="74"/>
      <c r="B95" s="75"/>
      <c r="C95" s="76"/>
      <c r="D95" s="77"/>
      <c r="E95" s="78"/>
      <c r="G95" s="18"/>
      <c r="H95" s="18"/>
      <c r="I95" s="18"/>
      <c r="J95" s="18"/>
      <c r="K95" s="18"/>
      <c r="L95" s="18"/>
      <c r="M95" s="18"/>
    </row>
    <row r="96" spans="1:13" s="79" customFormat="1" x14ac:dyDescent="0.25">
      <c r="A96" s="74"/>
      <c r="B96" s="75"/>
      <c r="C96" s="76"/>
      <c r="D96" s="77"/>
      <c r="E96" s="78"/>
      <c r="G96" s="18"/>
      <c r="H96" s="18"/>
      <c r="I96" s="18"/>
      <c r="J96" s="18"/>
      <c r="K96" s="18"/>
      <c r="L96" s="18"/>
      <c r="M96" s="18"/>
    </row>
    <row r="97" spans="1:13" s="79" customFormat="1" x14ac:dyDescent="0.25">
      <c r="A97" s="74"/>
      <c r="B97" s="75"/>
      <c r="C97" s="76"/>
      <c r="D97" s="77"/>
      <c r="E97" s="78"/>
      <c r="G97" s="18"/>
      <c r="H97" s="18"/>
      <c r="I97" s="18"/>
      <c r="J97" s="18"/>
      <c r="K97" s="18"/>
      <c r="L97" s="18"/>
      <c r="M97" s="18"/>
    </row>
    <row r="98" spans="1:13" s="79" customFormat="1" x14ac:dyDescent="0.25">
      <c r="A98" s="74"/>
      <c r="B98" s="75"/>
      <c r="C98" s="76"/>
      <c r="D98" s="77"/>
      <c r="E98" s="78"/>
      <c r="G98" s="18"/>
      <c r="H98" s="18"/>
      <c r="I98" s="18"/>
      <c r="J98" s="18"/>
      <c r="K98" s="18"/>
      <c r="L98" s="18"/>
      <c r="M98" s="18"/>
    </row>
    <row r="99" spans="1:13" s="79" customFormat="1" x14ac:dyDescent="0.25">
      <c r="A99" s="74"/>
      <c r="B99" s="75"/>
      <c r="C99" s="76"/>
      <c r="D99" s="77"/>
      <c r="E99" s="78"/>
      <c r="G99" s="18"/>
      <c r="H99" s="18"/>
      <c r="I99" s="18"/>
      <c r="J99" s="18"/>
      <c r="K99" s="18"/>
      <c r="L99" s="18"/>
      <c r="M99" s="18"/>
    </row>
    <row r="100" spans="1:13" s="79" customFormat="1" x14ac:dyDescent="0.25">
      <c r="A100" s="74"/>
      <c r="B100" s="75"/>
      <c r="C100" s="76"/>
      <c r="D100" s="77"/>
      <c r="E100" s="78"/>
      <c r="G100" s="18"/>
      <c r="H100" s="18"/>
      <c r="I100" s="18"/>
      <c r="J100" s="18"/>
      <c r="K100" s="18"/>
      <c r="L100" s="18"/>
      <c r="M100" s="18"/>
    </row>
    <row r="101" spans="1:13" s="79" customFormat="1" x14ac:dyDescent="0.25">
      <c r="A101" s="74"/>
      <c r="B101" s="75"/>
      <c r="C101" s="76"/>
      <c r="D101" s="77"/>
      <c r="E101" s="78"/>
      <c r="G101" s="18"/>
      <c r="H101" s="18"/>
      <c r="I101" s="18"/>
      <c r="J101" s="18"/>
      <c r="K101" s="18"/>
      <c r="L101" s="18"/>
      <c r="M101" s="18"/>
    </row>
    <row r="102" spans="1:13" s="79" customFormat="1" x14ac:dyDescent="0.25">
      <c r="A102" s="74"/>
      <c r="B102" s="75"/>
      <c r="C102" s="76"/>
      <c r="D102" s="77"/>
      <c r="E102" s="78"/>
      <c r="G102" s="18"/>
      <c r="H102" s="18"/>
      <c r="I102" s="18"/>
      <c r="J102" s="18"/>
      <c r="K102" s="18"/>
      <c r="L102" s="18"/>
      <c r="M102" s="18"/>
    </row>
    <row r="103" spans="1:13" s="79" customFormat="1" x14ac:dyDescent="0.25">
      <c r="A103" s="74"/>
      <c r="B103" s="75"/>
      <c r="C103" s="76"/>
      <c r="D103" s="77"/>
      <c r="E103" s="78"/>
      <c r="G103" s="18"/>
      <c r="H103" s="18"/>
      <c r="I103" s="18"/>
      <c r="J103" s="18"/>
      <c r="K103" s="18"/>
      <c r="L103" s="18"/>
      <c r="M103" s="18"/>
    </row>
    <row r="104" spans="1:13" s="79" customFormat="1" x14ac:dyDescent="0.25">
      <c r="A104" s="74"/>
      <c r="B104" s="75"/>
      <c r="C104" s="76"/>
      <c r="D104" s="77"/>
      <c r="E104" s="78"/>
      <c r="G104" s="18"/>
      <c r="H104" s="18"/>
      <c r="I104" s="18"/>
      <c r="J104" s="18"/>
      <c r="K104" s="18"/>
      <c r="L104" s="18"/>
      <c r="M104" s="18"/>
    </row>
    <row r="105" spans="1:13" s="79" customFormat="1" x14ac:dyDescent="0.25">
      <c r="A105" s="74"/>
      <c r="B105" s="75"/>
      <c r="C105" s="76"/>
      <c r="D105" s="77"/>
      <c r="E105" s="78"/>
      <c r="G105" s="18"/>
      <c r="H105" s="18"/>
      <c r="I105" s="18"/>
      <c r="J105" s="18"/>
      <c r="K105" s="18"/>
      <c r="L105" s="18"/>
      <c r="M105" s="18"/>
    </row>
    <row r="106" spans="1:13" s="79" customFormat="1" x14ac:dyDescent="0.25">
      <c r="A106" s="74"/>
      <c r="B106" s="75"/>
      <c r="C106" s="76"/>
      <c r="D106" s="77"/>
      <c r="E106" s="78"/>
      <c r="G106" s="18"/>
      <c r="H106" s="18"/>
      <c r="I106" s="18"/>
      <c r="J106" s="18"/>
      <c r="K106" s="18"/>
      <c r="L106" s="18"/>
      <c r="M106" s="18"/>
    </row>
    <row r="107" spans="1:13" s="79" customFormat="1" x14ac:dyDescent="0.25">
      <c r="A107" s="74"/>
      <c r="B107" s="75"/>
      <c r="C107" s="76"/>
      <c r="D107" s="77"/>
      <c r="E107" s="78"/>
      <c r="G107" s="18"/>
      <c r="H107" s="18"/>
      <c r="I107" s="18"/>
      <c r="J107" s="18"/>
      <c r="K107" s="18"/>
      <c r="L107" s="18"/>
      <c r="M107" s="18"/>
    </row>
    <row r="108" spans="1:13" s="79" customFormat="1" x14ac:dyDescent="0.25">
      <c r="A108" s="74"/>
      <c r="B108" s="75"/>
      <c r="C108" s="76"/>
      <c r="D108" s="77"/>
      <c r="E108" s="78"/>
      <c r="G108" s="18"/>
      <c r="H108" s="18"/>
      <c r="I108" s="18"/>
      <c r="J108" s="18"/>
      <c r="K108" s="18"/>
      <c r="L108" s="18"/>
      <c r="M108" s="18"/>
    </row>
    <row r="109" spans="1:13" s="79" customFormat="1" x14ac:dyDescent="0.25">
      <c r="A109" s="74"/>
      <c r="B109" s="75"/>
      <c r="C109" s="76"/>
      <c r="D109" s="77"/>
      <c r="E109" s="78"/>
      <c r="G109" s="18"/>
      <c r="H109" s="18"/>
      <c r="I109" s="18"/>
      <c r="J109" s="18"/>
      <c r="K109" s="18"/>
      <c r="L109" s="18"/>
      <c r="M109" s="18"/>
    </row>
    <row r="110" spans="1:13" s="79" customFormat="1" x14ac:dyDescent="0.25">
      <c r="A110" s="74"/>
      <c r="B110" s="75"/>
      <c r="C110" s="76"/>
      <c r="D110" s="77"/>
      <c r="E110" s="78"/>
      <c r="G110" s="18"/>
      <c r="H110" s="18"/>
      <c r="I110" s="18"/>
      <c r="J110" s="18"/>
      <c r="K110" s="18"/>
      <c r="L110" s="18"/>
      <c r="M110" s="18"/>
    </row>
    <row r="111" spans="1:13" s="79" customFormat="1" x14ac:dyDescent="0.25">
      <c r="A111" s="74"/>
      <c r="B111" s="75"/>
      <c r="C111" s="76"/>
      <c r="D111" s="77"/>
      <c r="E111" s="78"/>
      <c r="G111" s="18"/>
      <c r="H111" s="18"/>
      <c r="I111" s="18"/>
      <c r="J111" s="18"/>
      <c r="K111" s="18"/>
      <c r="L111" s="18"/>
      <c r="M111" s="18"/>
    </row>
    <row r="112" spans="1:13" s="79" customFormat="1" x14ac:dyDescent="0.25">
      <c r="A112" s="74"/>
      <c r="B112" s="75"/>
      <c r="C112" s="76"/>
      <c r="D112" s="77"/>
      <c r="E112" s="78"/>
      <c r="G112" s="18"/>
      <c r="H112" s="18"/>
      <c r="I112" s="18"/>
      <c r="J112" s="18"/>
      <c r="K112" s="18"/>
      <c r="L112" s="18"/>
      <c r="M112" s="18"/>
    </row>
    <row r="113" spans="1:13" s="79" customFormat="1" x14ac:dyDescent="0.25">
      <c r="A113" s="74"/>
      <c r="B113" s="75"/>
      <c r="C113" s="76"/>
      <c r="D113" s="77"/>
      <c r="E113" s="78"/>
      <c r="G113" s="18"/>
      <c r="H113" s="18"/>
      <c r="I113" s="18"/>
      <c r="J113" s="18"/>
      <c r="K113" s="18"/>
      <c r="L113" s="18"/>
      <c r="M113" s="18"/>
    </row>
  </sheetData>
  <mergeCells count="11">
    <mergeCell ref="E9:F9"/>
    <mergeCell ref="A1:F1"/>
    <mergeCell ref="A2:F2"/>
    <mergeCell ref="A3:F3"/>
    <mergeCell ref="A4:F4"/>
    <mergeCell ref="E8:F8"/>
    <mergeCell ref="C34:E34"/>
    <mergeCell ref="B36:B40"/>
    <mergeCell ref="C72:E72"/>
    <mergeCell ref="C82:E82"/>
    <mergeCell ref="A84:E84"/>
  </mergeCells>
  <conditionalFormatting sqref="E10 E12:E13">
    <cfRule type="cellIs" dxfId="99" priority="1" operator="equal">
      <formula>0</formula>
    </cfRule>
  </conditionalFormatting>
  <conditionalFormatting sqref="E44:E45 E49">
    <cfRule type="cellIs" dxfId="98" priority="2" operator="equal">
      <formula>0</formula>
    </cfRule>
  </conditionalFormatting>
  <conditionalFormatting sqref="E52:E57 E60:E65 E68:E70">
    <cfRule type="cellIs" dxfId="97" priority="3" operator="equal">
      <formula>0</formula>
    </cfRule>
  </conditionalFormatting>
  <conditionalFormatting sqref="E76:E77 E79:E80">
    <cfRule type="cellIs" dxfId="96" priority="4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0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F72A1-47C4-4825-B72B-9CA6116DDB5C}">
  <sheetPr>
    <pageSetUpPr fitToPage="1"/>
  </sheetPr>
  <dimension ref="A1:M383"/>
  <sheetViews>
    <sheetView zoomScaleNormal="100" zoomScaleSheetLayoutView="85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2.7109375" style="201" customWidth="1"/>
    <col min="6" max="6" width="17.7109375" style="202" customWidth="1"/>
    <col min="7" max="7" width="3.7109375" style="139" customWidth="1"/>
    <col min="8" max="214" width="11.42578125" style="139"/>
    <col min="215" max="215" width="10.7109375" style="139" customWidth="1"/>
    <col min="216" max="216" width="50.7109375" style="139" customWidth="1"/>
    <col min="217" max="217" width="5.7109375" style="139" customWidth="1"/>
    <col min="218" max="218" width="8.7109375" style="139" customWidth="1"/>
    <col min="219" max="219" width="10.7109375" style="139" customWidth="1"/>
    <col min="220" max="220" width="13.7109375" style="139" customWidth="1"/>
    <col min="221" max="221" width="3.7109375" style="139" customWidth="1"/>
    <col min="222" max="470" width="11.42578125" style="139"/>
    <col min="471" max="471" width="10.7109375" style="139" customWidth="1"/>
    <col min="472" max="472" width="50.7109375" style="139" customWidth="1"/>
    <col min="473" max="473" width="5.7109375" style="139" customWidth="1"/>
    <col min="474" max="474" width="8.7109375" style="139" customWidth="1"/>
    <col min="475" max="475" width="10.7109375" style="139" customWidth="1"/>
    <col min="476" max="476" width="13.7109375" style="139" customWidth="1"/>
    <col min="477" max="477" width="3.7109375" style="139" customWidth="1"/>
    <col min="478" max="726" width="11.42578125" style="139"/>
    <col min="727" max="727" width="10.7109375" style="139" customWidth="1"/>
    <col min="728" max="728" width="50.7109375" style="139" customWidth="1"/>
    <col min="729" max="729" width="5.7109375" style="139" customWidth="1"/>
    <col min="730" max="730" width="8.7109375" style="139" customWidth="1"/>
    <col min="731" max="731" width="10.7109375" style="139" customWidth="1"/>
    <col min="732" max="732" width="13.7109375" style="139" customWidth="1"/>
    <col min="733" max="733" width="3.7109375" style="139" customWidth="1"/>
    <col min="734" max="982" width="11.42578125" style="139"/>
    <col min="983" max="983" width="10.7109375" style="139" customWidth="1"/>
    <col min="984" max="984" width="50.7109375" style="139" customWidth="1"/>
    <col min="985" max="985" width="5.7109375" style="139" customWidth="1"/>
    <col min="986" max="986" width="8.7109375" style="139" customWidth="1"/>
    <col min="987" max="987" width="10.7109375" style="139" customWidth="1"/>
    <col min="988" max="988" width="13.7109375" style="139" customWidth="1"/>
    <col min="989" max="989" width="3.7109375" style="139" customWidth="1"/>
    <col min="990" max="1238" width="11.42578125" style="139"/>
    <col min="1239" max="1239" width="10.7109375" style="139" customWidth="1"/>
    <col min="1240" max="1240" width="50.7109375" style="139" customWidth="1"/>
    <col min="1241" max="1241" width="5.7109375" style="139" customWidth="1"/>
    <col min="1242" max="1242" width="8.7109375" style="139" customWidth="1"/>
    <col min="1243" max="1243" width="10.7109375" style="139" customWidth="1"/>
    <col min="1244" max="1244" width="13.7109375" style="139" customWidth="1"/>
    <col min="1245" max="1245" width="3.7109375" style="139" customWidth="1"/>
    <col min="1246" max="1494" width="11.42578125" style="139"/>
    <col min="1495" max="1495" width="10.7109375" style="139" customWidth="1"/>
    <col min="1496" max="1496" width="50.7109375" style="139" customWidth="1"/>
    <col min="1497" max="1497" width="5.7109375" style="139" customWidth="1"/>
    <col min="1498" max="1498" width="8.7109375" style="139" customWidth="1"/>
    <col min="1499" max="1499" width="10.7109375" style="139" customWidth="1"/>
    <col min="1500" max="1500" width="13.7109375" style="139" customWidth="1"/>
    <col min="1501" max="1501" width="3.7109375" style="139" customWidth="1"/>
    <col min="1502" max="1750" width="11.42578125" style="139"/>
    <col min="1751" max="1751" width="10.7109375" style="139" customWidth="1"/>
    <col min="1752" max="1752" width="50.7109375" style="139" customWidth="1"/>
    <col min="1753" max="1753" width="5.7109375" style="139" customWidth="1"/>
    <col min="1754" max="1754" width="8.7109375" style="139" customWidth="1"/>
    <col min="1755" max="1755" width="10.7109375" style="139" customWidth="1"/>
    <col min="1756" max="1756" width="13.7109375" style="139" customWidth="1"/>
    <col min="1757" max="1757" width="3.7109375" style="139" customWidth="1"/>
    <col min="1758" max="2006" width="11.42578125" style="139"/>
    <col min="2007" max="2007" width="10.7109375" style="139" customWidth="1"/>
    <col min="2008" max="2008" width="50.7109375" style="139" customWidth="1"/>
    <col min="2009" max="2009" width="5.7109375" style="139" customWidth="1"/>
    <col min="2010" max="2010" width="8.7109375" style="139" customWidth="1"/>
    <col min="2011" max="2011" width="10.7109375" style="139" customWidth="1"/>
    <col min="2012" max="2012" width="13.7109375" style="139" customWidth="1"/>
    <col min="2013" max="2013" width="3.7109375" style="139" customWidth="1"/>
    <col min="2014" max="2262" width="11.42578125" style="139"/>
    <col min="2263" max="2263" width="10.7109375" style="139" customWidth="1"/>
    <col min="2264" max="2264" width="50.7109375" style="139" customWidth="1"/>
    <col min="2265" max="2265" width="5.7109375" style="139" customWidth="1"/>
    <col min="2266" max="2266" width="8.7109375" style="139" customWidth="1"/>
    <col min="2267" max="2267" width="10.7109375" style="139" customWidth="1"/>
    <col min="2268" max="2268" width="13.7109375" style="139" customWidth="1"/>
    <col min="2269" max="2269" width="3.7109375" style="139" customWidth="1"/>
    <col min="2270" max="2518" width="11.42578125" style="139"/>
    <col min="2519" max="2519" width="10.7109375" style="139" customWidth="1"/>
    <col min="2520" max="2520" width="50.7109375" style="139" customWidth="1"/>
    <col min="2521" max="2521" width="5.7109375" style="139" customWidth="1"/>
    <col min="2522" max="2522" width="8.7109375" style="139" customWidth="1"/>
    <col min="2523" max="2523" width="10.7109375" style="139" customWidth="1"/>
    <col min="2524" max="2524" width="13.7109375" style="139" customWidth="1"/>
    <col min="2525" max="2525" width="3.7109375" style="139" customWidth="1"/>
    <col min="2526" max="2774" width="11.42578125" style="139"/>
    <col min="2775" max="2775" width="10.7109375" style="139" customWidth="1"/>
    <col min="2776" max="2776" width="50.7109375" style="139" customWidth="1"/>
    <col min="2777" max="2777" width="5.7109375" style="139" customWidth="1"/>
    <col min="2778" max="2778" width="8.7109375" style="139" customWidth="1"/>
    <col min="2779" max="2779" width="10.7109375" style="139" customWidth="1"/>
    <col min="2780" max="2780" width="13.7109375" style="139" customWidth="1"/>
    <col min="2781" max="2781" width="3.7109375" style="139" customWidth="1"/>
    <col min="2782" max="3030" width="11.42578125" style="139"/>
    <col min="3031" max="3031" width="10.7109375" style="139" customWidth="1"/>
    <col min="3032" max="3032" width="50.7109375" style="139" customWidth="1"/>
    <col min="3033" max="3033" width="5.7109375" style="139" customWidth="1"/>
    <col min="3034" max="3034" width="8.7109375" style="139" customWidth="1"/>
    <col min="3035" max="3035" width="10.7109375" style="139" customWidth="1"/>
    <col min="3036" max="3036" width="13.7109375" style="139" customWidth="1"/>
    <col min="3037" max="3037" width="3.7109375" style="139" customWidth="1"/>
    <col min="3038" max="3286" width="11.42578125" style="139"/>
    <col min="3287" max="3287" width="10.7109375" style="139" customWidth="1"/>
    <col min="3288" max="3288" width="50.7109375" style="139" customWidth="1"/>
    <col min="3289" max="3289" width="5.7109375" style="139" customWidth="1"/>
    <col min="3290" max="3290" width="8.7109375" style="139" customWidth="1"/>
    <col min="3291" max="3291" width="10.7109375" style="139" customWidth="1"/>
    <col min="3292" max="3292" width="13.7109375" style="139" customWidth="1"/>
    <col min="3293" max="3293" width="3.7109375" style="139" customWidth="1"/>
    <col min="3294" max="3542" width="11.42578125" style="139"/>
    <col min="3543" max="3543" width="10.7109375" style="139" customWidth="1"/>
    <col min="3544" max="3544" width="50.7109375" style="139" customWidth="1"/>
    <col min="3545" max="3545" width="5.7109375" style="139" customWidth="1"/>
    <col min="3546" max="3546" width="8.7109375" style="139" customWidth="1"/>
    <col min="3547" max="3547" width="10.7109375" style="139" customWidth="1"/>
    <col min="3548" max="3548" width="13.7109375" style="139" customWidth="1"/>
    <col min="3549" max="3549" width="3.7109375" style="139" customWidth="1"/>
    <col min="3550" max="3798" width="11.42578125" style="139"/>
    <col min="3799" max="3799" width="10.7109375" style="139" customWidth="1"/>
    <col min="3800" max="3800" width="50.7109375" style="139" customWidth="1"/>
    <col min="3801" max="3801" width="5.7109375" style="139" customWidth="1"/>
    <col min="3802" max="3802" width="8.7109375" style="139" customWidth="1"/>
    <col min="3803" max="3803" width="10.7109375" style="139" customWidth="1"/>
    <col min="3804" max="3804" width="13.7109375" style="139" customWidth="1"/>
    <col min="3805" max="3805" width="3.7109375" style="139" customWidth="1"/>
    <col min="3806" max="4054" width="11.42578125" style="139"/>
    <col min="4055" max="4055" width="10.7109375" style="139" customWidth="1"/>
    <col min="4056" max="4056" width="50.7109375" style="139" customWidth="1"/>
    <col min="4057" max="4057" width="5.7109375" style="139" customWidth="1"/>
    <col min="4058" max="4058" width="8.7109375" style="139" customWidth="1"/>
    <col min="4059" max="4059" width="10.7109375" style="139" customWidth="1"/>
    <col min="4060" max="4060" width="13.7109375" style="139" customWidth="1"/>
    <col min="4061" max="4061" width="3.7109375" style="139" customWidth="1"/>
    <col min="4062" max="4310" width="11.42578125" style="139"/>
    <col min="4311" max="4311" width="10.7109375" style="139" customWidth="1"/>
    <col min="4312" max="4312" width="50.7109375" style="139" customWidth="1"/>
    <col min="4313" max="4313" width="5.7109375" style="139" customWidth="1"/>
    <col min="4314" max="4314" width="8.7109375" style="139" customWidth="1"/>
    <col min="4315" max="4315" width="10.7109375" style="139" customWidth="1"/>
    <col min="4316" max="4316" width="13.7109375" style="139" customWidth="1"/>
    <col min="4317" max="4317" width="3.7109375" style="139" customWidth="1"/>
    <col min="4318" max="4566" width="11.42578125" style="139"/>
    <col min="4567" max="4567" width="10.7109375" style="139" customWidth="1"/>
    <col min="4568" max="4568" width="50.7109375" style="139" customWidth="1"/>
    <col min="4569" max="4569" width="5.7109375" style="139" customWidth="1"/>
    <col min="4570" max="4570" width="8.7109375" style="139" customWidth="1"/>
    <col min="4571" max="4571" width="10.7109375" style="139" customWidth="1"/>
    <col min="4572" max="4572" width="13.7109375" style="139" customWidth="1"/>
    <col min="4573" max="4573" width="3.7109375" style="139" customWidth="1"/>
    <col min="4574" max="4822" width="11.42578125" style="139"/>
    <col min="4823" max="4823" width="10.7109375" style="139" customWidth="1"/>
    <col min="4824" max="4824" width="50.7109375" style="139" customWidth="1"/>
    <col min="4825" max="4825" width="5.7109375" style="139" customWidth="1"/>
    <col min="4826" max="4826" width="8.7109375" style="139" customWidth="1"/>
    <col min="4827" max="4827" width="10.7109375" style="139" customWidth="1"/>
    <col min="4828" max="4828" width="13.7109375" style="139" customWidth="1"/>
    <col min="4829" max="4829" width="3.7109375" style="139" customWidth="1"/>
    <col min="4830" max="5078" width="11.42578125" style="139"/>
    <col min="5079" max="5079" width="10.7109375" style="139" customWidth="1"/>
    <col min="5080" max="5080" width="50.7109375" style="139" customWidth="1"/>
    <col min="5081" max="5081" width="5.7109375" style="139" customWidth="1"/>
    <col min="5082" max="5082" width="8.7109375" style="139" customWidth="1"/>
    <col min="5083" max="5083" width="10.7109375" style="139" customWidth="1"/>
    <col min="5084" max="5084" width="13.7109375" style="139" customWidth="1"/>
    <col min="5085" max="5085" width="3.7109375" style="139" customWidth="1"/>
    <col min="5086" max="5334" width="11.42578125" style="139"/>
    <col min="5335" max="5335" width="10.7109375" style="139" customWidth="1"/>
    <col min="5336" max="5336" width="50.7109375" style="139" customWidth="1"/>
    <col min="5337" max="5337" width="5.7109375" style="139" customWidth="1"/>
    <col min="5338" max="5338" width="8.7109375" style="139" customWidth="1"/>
    <col min="5339" max="5339" width="10.7109375" style="139" customWidth="1"/>
    <col min="5340" max="5340" width="13.7109375" style="139" customWidth="1"/>
    <col min="5341" max="5341" width="3.7109375" style="139" customWidth="1"/>
    <col min="5342" max="5590" width="11.42578125" style="139"/>
    <col min="5591" max="5591" width="10.7109375" style="139" customWidth="1"/>
    <col min="5592" max="5592" width="50.7109375" style="139" customWidth="1"/>
    <col min="5593" max="5593" width="5.7109375" style="139" customWidth="1"/>
    <col min="5594" max="5594" width="8.7109375" style="139" customWidth="1"/>
    <col min="5595" max="5595" width="10.7109375" style="139" customWidth="1"/>
    <col min="5596" max="5596" width="13.7109375" style="139" customWidth="1"/>
    <col min="5597" max="5597" width="3.7109375" style="139" customWidth="1"/>
    <col min="5598" max="5846" width="11.42578125" style="139"/>
    <col min="5847" max="5847" width="10.7109375" style="139" customWidth="1"/>
    <col min="5848" max="5848" width="50.7109375" style="139" customWidth="1"/>
    <col min="5849" max="5849" width="5.7109375" style="139" customWidth="1"/>
    <col min="5850" max="5850" width="8.7109375" style="139" customWidth="1"/>
    <col min="5851" max="5851" width="10.7109375" style="139" customWidth="1"/>
    <col min="5852" max="5852" width="13.7109375" style="139" customWidth="1"/>
    <col min="5853" max="5853" width="3.7109375" style="139" customWidth="1"/>
    <col min="5854" max="6102" width="11.42578125" style="139"/>
    <col min="6103" max="6103" width="10.7109375" style="139" customWidth="1"/>
    <col min="6104" max="6104" width="50.7109375" style="139" customWidth="1"/>
    <col min="6105" max="6105" width="5.7109375" style="139" customWidth="1"/>
    <col min="6106" max="6106" width="8.7109375" style="139" customWidth="1"/>
    <col min="6107" max="6107" width="10.7109375" style="139" customWidth="1"/>
    <col min="6108" max="6108" width="13.7109375" style="139" customWidth="1"/>
    <col min="6109" max="6109" width="3.7109375" style="139" customWidth="1"/>
    <col min="6110" max="6358" width="11.42578125" style="139"/>
    <col min="6359" max="6359" width="10.7109375" style="139" customWidth="1"/>
    <col min="6360" max="6360" width="50.7109375" style="139" customWidth="1"/>
    <col min="6361" max="6361" width="5.7109375" style="139" customWidth="1"/>
    <col min="6362" max="6362" width="8.7109375" style="139" customWidth="1"/>
    <col min="6363" max="6363" width="10.7109375" style="139" customWidth="1"/>
    <col min="6364" max="6364" width="13.7109375" style="139" customWidth="1"/>
    <col min="6365" max="6365" width="3.7109375" style="139" customWidth="1"/>
    <col min="6366" max="6614" width="11.42578125" style="139"/>
    <col min="6615" max="6615" width="10.7109375" style="139" customWidth="1"/>
    <col min="6616" max="6616" width="50.7109375" style="139" customWidth="1"/>
    <col min="6617" max="6617" width="5.7109375" style="139" customWidth="1"/>
    <col min="6618" max="6618" width="8.7109375" style="139" customWidth="1"/>
    <col min="6619" max="6619" width="10.7109375" style="139" customWidth="1"/>
    <col min="6620" max="6620" width="13.7109375" style="139" customWidth="1"/>
    <col min="6621" max="6621" width="3.7109375" style="139" customWidth="1"/>
    <col min="6622" max="6870" width="11.42578125" style="139"/>
    <col min="6871" max="6871" width="10.7109375" style="139" customWidth="1"/>
    <col min="6872" max="6872" width="50.7109375" style="139" customWidth="1"/>
    <col min="6873" max="6873" width="5.7109375" style="139" customWidth="1"/>
    <col min="6874" max="6874" width="8.7109375" style="139" customWidth="1"/>
    <col min="6875" max="6875" width="10.7109375" style="139" customWidth="1"/>
    <col min="6876" max="6876" width="13.7109375" style="139" customWidth="1"/>
    <col min="6877" max="6877" width="3.7109375" style="139" customWidth="1"/>
    <col min="6878" max="7126" width="11.42578125" style="139"/>
    <col min="7127" max="7127" width="10.7109375" style="139" customWidth="1"/>
    <col min="7128" max="7128" width="50.7109375" style="139" customWidth="1"/>
    <col min="7129" max="7129" width="5.7109375" style="139" customWidth="1"/>
    <col min="7130" max="7130" width="8.7109375" style="139" customWidth="1"/>
    <col min="7131" max="7131" width="10.7109375" style="139" customWidth="1"/>
    <col min="7132" max="7132" width="13.7109375" style="139" customWidth="1"/>
    <col min="7133" max="7133" width="3.7109375" style="139" customWidth="1"/>
    <col min="7134" max="7382" width="11.42578125" style="139"/>
    <col min="7383" max="7383" width="10.7109375" style="139" customWidth="1"/>
    <col min="7384" max="7384" width="50.7109375" style="139" customWidth="1"/>
    <col min="7385" max="7385" width="5.7109375" style="139" customWidth="1"/>
    <col min="7386" max="7386" width="8.7109375" style="139" customWidth="1"/>
    <col min="7387" max="7387" width="10.7109375" style="139" customWidth="1"/>
    <col min="7388" max="7388" width="13.7109375" style="139" customWidth="1"/>
    <col min="7389" max="7389" width="3.7109375" style="139" customWidth="1"/>
    <col min="7390" max="7638" width="11.42578125" style="139"/>
    <col min="7639" max="7639" width="10.7109375" style="139" customWidth="1"/>
    <col min="7640" max="7640" width="50.7109375" style="139" customWidth="1"/>
    <col min="7641" max="7641" width="5.7109375" style="139" customWidth="1"/>
    <col min="7642" max="7642" width="8.7109375" style="139" customWidth="1"/>
    <col min="7643" max="7643" width="10.7109375" style="139" customWidth="1"/>
    <col min="7644" max="7644" width="13.7109375" style="139" customWidth="1"/>
    <col min="7645" max="7645" width="3.7109375" style="139" customWidth="1"/>
    <col min="7646" max="7894" width="11.42578125" style="139"/>
    <col min="7895" max="7895" width="10.7109375" style="139" customWidth="1"/>
    <col min="7896" max="7896" width="50.7109375" style="139" customWidth="1"/>
    <col min="7897" max="7897" width="5.7109375" style="139" customWidth="1"/>
    <col min="7898" max="7898" width="8.7109375" style="139" customWidth="1"/>
    <col min="7899" max="7899" width="10.7109375" style="139" customWidth="1"/>
    <col min="7900" max="7900" width="13.7109375" style="139" customWidth="1"/>
    <col min="7901" max="7901" width="3.7109375" style="139" customWidth="1"/>
    <col min="7902" max="8150" width="11.42578125" style="139"/>
    <col min="8151" max="8151" width="10.7109375" style="139" customWidth="1"/>
    <col min="8152" max="8152" width="50.7109375" style="139" customWidth="1"/>
    <col min="8153" max="8153" width="5.7109375" style="139" customWidth="1"/>
    <col min="8154" max="8154" width="8.7109375" style="139" customWidth="1"/>
    <col min="8155" max="8155" width="10.7109375" style="139" customWidth="1"/>
    <col min="8156" max="8156" width="13.7109375" style="139" customWidth="1"/>
    <col min="8157" max="8157" width="3.7109375" style="139" customWidth="1"/>
    <col min="8158" max="8406" width="11.42578125" style="139"/>
    <col min="8407" max="8407" width="10.7109375" style="139" customWidth="1"/>
    <col min="8408" max="8408" width="50.7109375" style="139" customWidth="1"/>
    <col min="8409" max="8409" width="5.7109375" style="139" customWidth="1"/>
    <col min="8410" max="8410" width="8.7109375" style="139" customWidth="1"/>
    <col min="8411" max="8411" width="10.7109375" style="139" customWidth="1"/>
    <col min="8412" max="8412" width="13.7109375" style="139" customWidth="1"/>
    <col min="8413" max="8413" width="3.7109375" style="139" customWidth="1"/>
    <col min="8414" max="8662" width="11.42578125" style="139"/>
    <col min="8663" max="8663" width="10.7109375" style="139" customWidth="1"/>
    <col min="8664" max="8664" width="50.7109375" style="139" customWidth="1"/>
    <col min="8665" max="8665" width="5.7109375" style="139" customWidth="1"/>
    <col min="8666" max="8666" width="8.7109375" style="139" customWidth="1"/>
    <col min="8667" max="8667" width="10.7109375" style="139" customWidth="1"/>
    <col min="8668" max="8668" width="13.7109375" style="139" customWidth="1"/>
    <col min="8669" max="8669" width="3.7109375" style="139" customWidth="1"/>
    <col min="8670" max="8918" width="11.42578125" style="139"/>
    <col min="8919" max="8919" width="10.7109375" style="139" customWidth="1"/>
    <col min="8920" max="8920" width="50.7109375" style="139" customWidth="1"/>
    <col min="8921" max="8921" width="5.7109375" style="139" customWidth="1"/>
    <col min="8922" max="8922" width="8.7109375" style="139" customWidth="1"/>
    <col min="8923" max="8923" width="10.7109375" style="139" customWidth="1"/>
    <col min="8924" max="8924" width="13.7109375" style="139" customWidth="1"/>
    <col min="8925" max="8925" width="3.7109375" style="139" customWidth="1"/>
    <col min="8926" max="9174" width="11.42578125" style="139"/>
    <col min="9175" max="9175" width="10.7109375" style="139" customWidth="1"/>
    <col min="9176" max="9176" width="50.7109375" style="139" customWidth="1"/>
    <col min="9177" max="9177" width="5.7109375" style="139" customWidth="1"/>
    <col min="9178" max="9178" width="8.7109375" style="139" customWidth="1"/>
    <col min="9179" max="9179" width="10.7109375" style="139" customWidth="1"/>
    <col min="9180" max="9180" width="13.7109375" style="139" customWidth="1"/>
    <col min="9181" max="9181" width="3.7109375" style="139" customWidth="1"/>
    <col min="9182" max="9430" width="11.42578125" style="139"/>
    <col min="9431" max="9431" width="10.7109375" style="139" customWidth="1"/>
    <col min="9432" max="9432" width="50.7109375" style="139" customWidth="1"/>
    <col min="9433" max="9433" width="5.7109375" style="139" customWidth="1"/>
    <col min="9434" max="9434" width="8.7109375" style="139" customWidth="1"/>
    <col min="9435" max="9435" width="10.7109375" style="139" customWidth="1"/>
    <col min="9436" max="9436" width="13.7109375" style="139" customWidth="1"/>
    <col min="9437" max="9437" width="3.7109375" style="139" customWidth="1"/>
    <col min="9438" max="9686" width="11.42578125" style="139"/>
    <col min="9687" max="9687" width="10.7109375" style="139" customWidth="1"/>
    <col min="9688" max="9688" width="50.7109375" style="139" customWidth="1"/>
    <col min="9689" max="9689" width="5.7109375" style="139" customWidth="1"/>
    <col min="9690" max="9690" width="8.7109375" style="139" customWidth="1"/>
    <col min="9691" max="9691" width="10.7109375" style="139" customWidth="1"/>
    <col min="9692" max="9692" width="13.7109375" style="139" customWidth="1"/>
    <col min="9693" max="9693" width="3.7109375" style="139" customWidth="1"/>
    <col min="9694" max="9942" width="11.42578125" style="139"/>
    <col min="9943" max="9943" width="10.7109375" style="139" customWidth="1"/>
    <col min="9944" max="9944" width="50.7109375" style="139" customWidth="1"/>
    <col min="9945" max="9945" width="5.7109375" style="139" customWidth="1"/>
    <col min="9946" max="9946" width="8.7109375" style="139" customWidth="1"/>
    <col min="9947" max="9947" width="10.7109375" style="139" customWidth="1"/>
    <col min="9948" max="9948" width="13.7109375" style="139" customWidth="1"/>
    <col min="9949" max="9949" width="3.7109375" style="139" customWidth="1"/>
    <col min="9950" max="10198" width="11.42578125" style="139"/>
    <col min="10199" max="10199" width="10.7109375" style="139" customWidth="1"/>
    <col min="10200" max="10200" width="50.7109375" style="139" customWidth="1"/>
    <col min="10201" max="10201" width="5.7109375" style="139" customWidth="1"/>
    <col min="10202" max="10202" width="8.7109375" style="139" customWidth="1"/>
    <col min="10203" max="10203" width="10.7109375" style="139" customWidth="1"/>
    <col min="10204" max="10204" width="13.7109375" style="139" customWidth="1"/>
    <col min="10205" max="10205" width="3.7109375" style="139" customWidth="1"/>
    <col min="10206" max="10454" width="11.42578125" style="139"/>
    <col min="10455" max="10455" width="10.7109375" style="139" customWidth="1"/>
    <col min="10456" max="10456" width="50.7109375" style="139" customWidth="1"/>
    <col min="10457" max="10457" width="5.7109375" style="139" customWidth="1"/>
    <col min="10458" max="10458" width="8.7109375" style="139" customWidth="1"/>
    <col min="10459" max="10459" width="10.7109375" style="139" customWidth="1"/>
    <col min="10460" max="10460" width="13.7109375" style="139" customWidth="1"/>
    <col min="10461" max="10461" width="3.7109375" style="139" customWidth="1"/>
    <col min="10462" max="10710" width="11.42578125" style="139"/>
    <col min="10711" max="10711" width="10.7109375" style="139" customWidth="1"/>
    <col min="10712" max="10712" width="50.7109375" style="139" customWidth="1"/>
    <col min="10713" max="10713" width="5.7109375" style="139" customWidth="1"/>
    <col min="10714" max="10714" width="8.7109375" style="139" customWidth="1"/>
    <col min="10715" max="10715" width="10.7109375" style="139" customWidth="1"/>
    <col min="10716" max="10716" width="13.7109375" style="139" customWidth="1"/>
    <col min="10717" max="10717" width="3.7109375" style="139" customWidth="1"/>
    <col min="10718" max="10966" width="11.42578125" style="139"/>
    <col min="10967" max="10967" width="10.7109375" style="139" customWidth="1"/>
    <col min="10968" max="10968" width="50.7109375" style="139" customWidth="1"/>
    <col min="10969" max="10969" width="5.7109375" style="139" customWidth="1"/>
    <col min="10970" max="10970" width="8.7109375" style="139" customWidth="1"/>
    <col min="10971" max="10971" width="10.7109375" style="139" customWidth="1"/>
    <col min="10972" max="10972" width="13.7109375" style="139" customWidth="1"/>
    <col min="10973" max="10973" width="3.7109375" style="139" customWidth="1"/>
    <col min="10974" max="11222" width="11.42578125" style="139"/>
    <col min="11223" max="11223" width="10.7109375" style="139" customWidth="1"/>
    <col min="11224" max="11224" width="50.7109375" style="139" customWidth="1"/>
    <col min="11225" max="11225" width="5.7109375" style="139" customWidth="1"/>
    <col min="11226" max="11226" width="8.7109375" style="139" customWidth="1"/>
    <col min="11227" max="11227" width="10.7109375" style="139" customWidth="1"/>
    <col min="11228" max="11228" width="13.7109375" style="139" customWidth="1"/>
    <col min="11229" max="11229" width="3.7109375" style="139" customWidth="1"/>
    <col min="11230" max="11478" width="11.42578125" style="139"/>
    <col min="11479" max="11479" width="10.7109375" style="139" customWidth="1"/>
    <col min="11480" max="11480" width="50.7109375" style="139" customWidth="1"/>
    <col min="11481" max="11481" width="5.7109375" style="139" customWidth="1"/>
    <col min="11482" max="11482" width="8.7109375" style="139" customWidth="1"/>
    <col min="11483" max="11483" width="10.7109375" style="139" customWidth="1"/>
    <col min="11484" max="11484" width="13.7109375" style="139" customWidth="1"/>
    <col min="11485" max="11485" width="3.7109375" style="139" customWidth="1"/>
    <col min="11486" max="11734" width="11.42578125" style="139"/>
    <col min="11735" max="11735" width="10.7109375" style="139" customWidth="1"/>
    <col min="11736" max="11736" width="50.7109375" style="139" customWidth="1"/>
    <col min="11737" max="11737" width="5.7109375" style="139" customWidth="1"/>
    <col min="11738" max="11738" width="8.7109375" style="139" customWidth="1"/>
    <col min="11739" max="11739" width="10.7109375" style="139" customWidth="1"/>
    <col min="11740" max="11740" width="13.7109375" style="139" customWidth="1"/>
    <col min="11741" max="11741" width="3.7109375" style="139" customWidth="1"/>
    <col min="11742" max="11990" width="11.42578125" style="139"/>
    <col min="11991" max="11991" width="10.7109375" style="139" customWidth="1"/>
    <col min="11992" max="11992" width="50.7109375" style="139" customWidth="1"/>
    <col min="11993" max="11993" width="5.7109375" style="139" customWidth="1"/>
    <col min="11994" max="11994" width="8.7109375" style="139" customWidth="1"/>
    <col min="11995" max="11995" width="10.7109375" style="139" customWidth="1"/>
    <col min="11996" max="11996" width="13.7109375" style="139" customWidth="1"/>
    <col min="11997" max="11997" width="3.7109375" style="139" customWidth="1"/>
    <col min="11998" max="12246" width="11.42578125" style="139"/>
    <col min="12247" max="12247" width="10.7109375" style="139" customWidth="1"/>
    <col min="12248" max="12248" width="50.7109375" style="139" customWidth="1"/>
    <col min="12249" max="12249" width="5.7109375" style="139" customWidth="1"/>
    <col min="12250" max="12250" width="8.7109375" style="139" customWidth="1"/>
    <col min="12251" max="12251" width="10.7109375" style="139" customWidth="1"/>
    <col min="12252" max="12252" width="13.7109375" style="139" customWidth="1"/>
    <col min="12253" max="12253" width="3.7109375" style="139" customWidth="1"/>
    <col min="12254" max="12502" width="11.42578125" style="139"/>
    <col min="12503" max="12503" width="10.7109375" style="139" customWidth="1"/>
    <col min="12504" max="12504" width="50.7109375" style="139" customWidth="1"/>
    <col min="12505" max="12505" width="5.7109375" style="139" customWidth="1"/>
    <col min="12506" max="12506" width="8.7109375" style="139" customWidth="1"/>
    <col min="12507" max="12507" width="10.7109375" style="139" customWidth="1"/>
    <col min="12508" max="12508" width="13.7109375" style="139" customWidth="1"/>
    <col min="12509" max="12509" width="3.7109375" style="139" customWidth="1"/>
    <col min="12510" max="12758" width="11.42578125" style="139"/>
    <col min="12759" max="12759" width="10.7109375" style="139" customWidth="1"/>
    <col min="12760" max="12760" width="50.7109375" style="139" customWidth="1"/>
    <col min="12761" max="12761" width="5.7109375" style="139" customWidth="1"/>
    <col min="12762" max="12762" width="8.7109375" style="139" customWidth="1"/>
    <col min="12763" max="12763" width="10.7109375" style="139" customWidth="1"/>
    <col min="12764" max="12764" width="13.7109375" style="139" customWidth="1"/>
    <col min="12765" max="12765" width="3.7109375" style="139" customWidth="1"/>
    <col min="12766" max="13014" width="11.42578125" style="139"/>
    <col min="13015" max="13015" width="10.7109375" style="139" customWidth="1"/>
    <col min="13016" max="13016" width="50.7109375" style="139" customWidth="1"/>
    <col min="13017" max="13017" width="5.7109375" style="139" customWidth="1"/>
    <col min="13018" max="13018" width="8.7109375" style="139" customWidth="1"/>
    <col min="13019" max="13019" width="10.7109375" style="139" customWidth="1"/>
    <col min="13020" max="13020" width="13.7109375" style="139" customWidth="1"/>
    <col min="13021" max="13021" width="3.7109375" style="139" customWidth="1"/>
    <col min="13022" max="13270" width="11.42578125" style="139"/>
    <col min="13271" max="13271" width="10.7109375" style="139" customWidth="1"/>
    <col min="13272" max="13272" width="50.7109375" style="139" customWidth="1"/>
    <col min="13273" max="13273" width="5.7109375" style="139" customWidth="1"/>
    <col min="13274" max="13274" width="8.7109375" style="139" customWidth="1"/>
    <col min="13275" max="13275" width="10.7109375" style="139" customWidth="1"/>
    <col min="13276" max="13276" width="13.7109375" style="139" customWidth="1"/>
    <col min="13277" max="13277" width="3.7109375" style="139" customWidth="1"/>
    <col min="13278" max="13526" width="11.42578125" style="139"/>
    <col min="13527" max="13527" width="10.7109375" style="139" customWidth="1"/>
    <col min="13528" max="13528" width="50.7109375" style="139" customWidth="1"/>
    <col min="13529" max="13529" width="5.7109375" style="139" customWidth="1"/>
    <col min="13530" max="13530" width="8.7109375" style="139" customWidth="1"/>
    <col min="13531" max="13531" width="10.7109375" style="139" customWidth="1"/>
    <col min="13532" max="13532" width="13.7109375" style="139" customWidth="1"/>
    <col min="13533" max="13533" width="3.7109375" style="139" customWidth="1"/>
    <col min="13534" max="13782" width="11.42578125" style="139"/>
    <col min="13783" max="13783" width="10.7109375" style="139" customWidth="1"/>
    <col min="13784" max="13784" width="50.7109375" style="139" customWidth="1"/>
    <col min="13785" max="13785" width="5.7109375" style="139" customWidth="1"/>
    <col min="13786" max="13786" width="8.7109375" style="139" customWidth="1"/>
    <col min="13787" max="13787" width="10.7109375" style="139" customWidth="1"/>
    <col min="13788" max="13788" width="13.7109375" style="139" customWidth="1"/>
    <col min="13789" max="13789" width="3.7109375" style="139" customWidth="1"/>
    <col min="13790" max="14038" width="11.42578125" style="139"/>
    <col min="14039" max="14039" width="10.7109375" style="139" customWidth="1"/>
    <col min="14040" max="14040" width="50.7109375" style="139" customWidth="1"/>
    <col min="14041" max="14041" width="5.7109375" style="139" customWidth="1"/>
    <col min="14042" max="14042" width="8.7109375" style="139" customWidth="1"/>
    <col min="14043" max="14043" width="10.7109375" style="139" customWidth="1"/>
    <col min="14044" max="14044" width="13.7109375" style="139" customWidth="1"/>
    <col min="14045" max="14045" width="3.7109375" style="139" customWidth="1"/>
    <col min="14046" max="14294" width="11.42578125" style="139"/>
    <col min="14295" max="14295" width="10.7109375" style="139" customWidth="1"/>
    <col min="14296" max="14296" width="50.7109375" style="139" customWidth="1"/>
    <col min="14297" max="14297" width="5.7109375" style="139" customWidth="1"/>
    <col min="14298" max="14298" width="8.7109375" style="139" customWidth="1"/>
    <col min="14299" max="14299" width="10.7109375" style="139" customWidth="1"/>
    <col min="14300" max="14300" width="13.7109375" style="139" customWidth="1"/>
    <col min="14301" max="14301" width="3.7109375" style="139" customWidth="1"/>
    <col min="14302" max="14550" width="11.42578125" style="139"/>
    <col min="14551" max="14551" width="10.7109375" style="139" customWidth="1"/>
    <col min="14552" max="14552" width="50.7109375" style="139" customWidth="1"/>
    <col min="14553" max="14553" width="5.7109375" style="139" customWidth="1"/>
    <col min="14554" max="14554" width="8.7109375" style="139" customWidth="1"/>
    <col min="14555" max="14555" width="10.7109375" style="139" customWidth="1"/>
    <col min="14556" max="14556" width="13.7109375" style="139" customWidth="1"/>
    <col min="14557" max="14557" width="3.7109375" style="139" customWidth="1"/>
    <col min="14558" max="14806" width="11.42578125" style="139"/>
    <col min="14807" max="14807" width="10.7109375" style="139" customWidth="1"/>
    <col min="14808" max="14808" width="50.7109375" style="139" customWidth="1"/>
    <col min="14809" max="14809" width="5.7109375" style="139" customWidth="1"/>
    <col min="14810" max="14810" width="8.7109375" style="139" customWidth="1"/>
    <col min="14811" max="14811" width="10.7109375" style="139" customWidth="1"/>
    <col min="14812" max="14812" width="13.7109375" style="139" customWidth="1"/>
    <col min="14813" max="14813" width="3.7109375" style="139" customWidth="1"/>
    <col min="14814" max="15062" width="11.42578125" style="139"/>
    <col min="15063" max="15063" width="10.7109375" style="139" customWidth="1"/>
    <col min="15064" max="15064" width="50.7109375" style="139" customWidth="1"/>
    <col min="15065" max="15065" width="5.7109375" style="139" customWidth="1"/>
    <col min="15066" max="15066" width="8.7109375" style="139" customWidth="1"/>
    <col min="15067" max="15067" width="10.7109375" style="139" customWidth="1"/>
    <col min="15068" max="15068" width="13.7109375" style="139" customWidth="1"/>
    <col min="15069" max="15069" width="3.7109375" style="139" customWidth="1"/>
    <col min="15070" max="15318" width="11.42578125" style="139"/>
    <col min="15319" max="15319" width="10.7109375" style="139" customWidth="1"/>
    <col min="15320" max="15320" width="50.7109375" style="139" customWidth="1"/>
    <col min="15321" max="15321" width="5.7109375" style="139" customWidth="1"/>
    <col min="15322" max="15322" width="8.7109375" style="139" customWidth="1"/>
    <col min="15323" max="15323" width="10.7109375" style="139" customWidth="1"/>
    <col min="15324" max="15324" width="13.7109375" style="139" customWidth="1"/>
    <col min="15325" max="15325" width="3.7109375" style="139" customWidth="1"/>
    <col min="15326" max="15574" width="11.42578125" style="139"/>
    <col min="15575" max="15575" width="10.7109375" style="139" customWidth="1"/>
    <col min="15576" max="15576" width="50.7109375" style="139" customWidth="1"/>
    <col min="15577" max="15577" width="5.7109375" style="139" customWidth="1"/>
    <col min="15578" max="15578" width="8.7109375" style="139" customWidth="1"/>
    <col min="15579" max="15579" width="10.7109375" style="139" customWidth="1"/>
    <col min="15580" max="15580" width="13.7109375" style="139" customWidth="1"/>
    <col min="15581" max="15581" width="3.7109375" style="139" customWidth="1"/>
    <col min="15582" max="15830" width="11.42578125" style="139"/>
    <col min="15831" max="15831" width="10.7109375" style="139" customWidth="1"/>
    <col min="15832" max="15832" width="50.7109375" style="139" customWidth="1"/>
    <col min="15833" max="15833" width="5.7109375" style="139" customWidth="1"/>
    <col min="15834" max="15834" width="8.7109375" style="139" customWidth="1"/>
    <col min="15835" max="15835" width="10.7109375" style="139" customWidth="1"/>
    <col min="15836" max="15836" width="13.7109375" style="139" customWidth="1"/>
    <col min="15837" max="15837" width="3.7109375" style="139" customWidth="1"/>
    <col min="15838" max="16086" width="11.42578125" style="139"/>
    <col min="16087" max="16087" width="10.7109375" style="139" customWidth="1"/>
    <col min="16088" max="16088" width="50.7109375" style="139" customWidth="1"/>
    <col min="16089" max="16089" width="5.7109375" style="139" customWidth="1"/>
    <col min="16090" max="16090" width="8.7109375" style="139" customWidth="1"/>
    <col min="16091" max="16091" width="10.7109375" style="139" customWidth="1"/>
    <col min="16092" max="16092" width="13.7109375" style="139" customWidth="1"/>
    <col min="16093" max="16093" width="3.7109375" style="139" customWidth="1"/>
    <col min="16094" max="16384" width="11.42578125" style="139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4" customFormat="1" ht="33.950000000000003" customHeight="1" thickTop="1" thickBot="1" x14ac:dyDescent="0.3">
      <c r="A3" s="387" t="s">
        <v>273</v>
      </c>
      <c r="B3" s="388"/>
      <c r="C3" s="388"/>
      <c r="D3" s="388"/>
      <c r="E3" s="388"/>
      <c r="F3" s="389"/>
    </row>
    <row r="4" spans="1:13" s="4" customFormat="1" ht="33.950000000000003" customHeight="1" thickTop="1" thickBot="1" x14ac:dyDescent="0.3">
      <c r="A4" s="390" t="s">
        <v>2</v>
      </c>
      <c r="B4" s="391"/>
      <c r="C4" s="391"/>
      <c r="D4" s="391"/>
      <c r="E4" s="391"/>
      <c r="F4" s="392"/>
      <c r="G4" s="5"/>
      <c r="H4" s="5"/>
      <c r="I4" s="5"/>
      <c r="J4" s="5"/>
    </row>
    <row r="5" spans="1:13" s="222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35"/>
      <c r="B6" s="136"/>
      <c r="C6" s="23"/>
      <c r="D6" s="24"/>
      <c r="E6" s="137"/>
      <c r="F6" s="138"/>
    </row>
    <row r="7" spans="1:13" ht="15" customHeight="1" x14ac:dyDescent="0.25">
      <c r="A7" s="19">
        <v>5.0999999999999996</v>
      </c>
      <c r="B7" s="40" t="s">
        <v>208</v>
      </c>
      <c r="C7" s="14"/>
      <c r="D7" s="15"/>
      <c r="E7" s="16"/>
      <c r="F7" s="17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s="140" customFormat="1" ht="12.75" x14ac:dyDescent="0.25">
      <c r="A10" s="21">
        <v>5.104000000000001</v>
      </c>
      <c r="B10" s="22" t="s">
        <v>26</v>
      </c>
      <c r="C10" s="23"/>
      <c r="D10" s="24"/>
      <c r="E10" s="137"/>
      <c r="F10" s="17"/>
    </row>
    <row r="11" spans="1:13" s="140" customFormat="1" ht="24" x14ac:dyDescent="0.25">
      <c r="A11" s="21"/>
      <c r="B11" s="141" t="s">
        <v>27</v>
      </c>
      <c r="C11" s="23" t="s">
        <v>25</v>
      </c>
      <c r="D11" s="24">
        <v>1</v>
      </c>
      <c r="E11" s="27"/>
      <c r="F11" s="17"/>
    </row>
    <row r="12" spans="1:13" s="140" customFormat="1" ht="12.75" x14ac:dyDescent="0.25">
      <c r="A12" s="21"/>
      <c r="B12" s="141" t="s">
        <v>28</v>
      </c>
      <c r="C12" s="23" t="s">
        <v>25</v>
      </c>
      <c r="D12" s="24">
        <v>1</v>
      </c>
      <c r="E12" s="27"/>
      <c r="F12" s="17"/>
    </row>
    <row r="13" spans="1:13" ht="15" customHeight="1" x14ac:dyDescent="0.25">
      <c r="A13" s="87"/>
      <c r="B13" s="141"/>
      <c r="C13" s="23"/>
      <c r="D13" s="24"/>
      <c r="E13" s="137"/>
      <c r="F13" s="138"/>
    </row>
    <row r="14" spans="1:13" ht="15" customHeight="1" x14ac:dyDescent="0.25">
      <c r="A14" s="87"/>
      <c r="B14" s="34" t="s">
        <v>29</v>
      </c>
      <c r="C14" s="23"/>
      <c r="D14" s="24"/>
      <c r="E14" s="137"/>
      <c r="F14" s="138"/>
    </row>
    <row r="15" spans="1:13" ht="15" customHeight="1" x14ac:dyDescent="0.25">
      <c r="A15" s="87"/>
      <c r="B15" s="34" t="s">
        <v>30</v>
      </c>
      <c r="C15" s="23"/>
      <c r="D15" s="24"/>
      <c r="E15" s="137"/>
      <c r="F15" s="138"/>
    </row>
    <row r="16" spans="1:13" ht="15" customHeight="1" x14ac:dyDescent="0.25">
      <c r="A16" s="87"/>
      <c r="B16" s="34" t="s">
        <v>31</v>
      </c>
      <c r="C16" s="23"/>
      <c r="D16" s="24"/>
      <c r="E16" s="137"/>
      <c r="F16" s="138"/>
    </row>
    <row r="17" spans="1:6" ht="15" customHeight="1" x14ac:dyDescent="0.25">
      <c r="A17" s="87"/>
      <c r="B17" s="34" t="s">
        <v>32</v>
      </c>
      <c r="C17" s="23"/>
      <c r="D17" s="24"/>
      <c r="E17" s="137"/>
      <c r="F17" s="138"/>
    </row>
    <row r="18" spans="1:6" ht="15" customHeight="1" x14ac:dyDescent="0.25">
      <c r="A18" s="87"/>
      <c r="B18" s="34" t="s">
        <v>33</v>
      </c>
      <c r="C18" s="23"/>
      <c r="D18" s="24"/>
      <c r="E18" s="137"/>
      <c r="F18" s="138"/>
    </row>
    <row r="19" spans="1:6" ht="15" customHeight="1" x14ac:dyDescent="0.25">
      <c r="A19" s="87"/>
      <c r="B19" s="34" t="s">
        <v>34</v>
      </c>
      <c r="C19" s="23"/>
      <c r="D19" s="24"/>
      <c r="E19" s="137"/>
      <c r="F19" s="138"/>
    </row>
    <row r="20" spans="1:6" ht="15" customHeight="1" x14ac:dyDescent="0.25">
      <c r="A20" s="87"/>
      <c r="B20" s="34" t="s">
        <v>35</v>
      </c>
      <c r="C20" s="23"/>
      <c r="D20" s="24"/>
      <c r="E20" s="137"/>
      <c r="F20" s="138"/>
    </row>
    <row r="21" spans="1:6" ht="15" customHeight="1" x14ac:dyDescent="0.25">
      <c r="A21" s="87"/>
      <c r="B21" s="34" t="s">
        <v>36</v>
      </c>
      <c r="C21" s="23"/>
      <c r="D21" s="24"/>
      <c r="E21" s="137"/>
      <c r="F21" s="138"/>
    </row>
    <row r="22" spans="1:6" ht="15" customHeight="1" x14ac:dyDescent="0.25">
      <c r="A22" s="87"/>
      <c r="B22" s="34" t="s">
        <v>37</v>
      </c>
      <c r="C22" s="23"/>
      <c r="D22" s="24"/>
      <c r="E22" s="137"/>
      <c r="F22" s="138"/>
    </row>
    <row r="23" spans="1:6" ht="15" customHeight="1" x14ac:dyDescent="0.25">
      <c r="A23" s="87"/>
      <c r="B23" s="34" t="s">
        <v>38</v>
      </c>
      <c r="C23" s="23"/>
      <c r="D23" s="24"/>
      <c r="E23" s="137"/>
      <c r="F23" s="138"/>
    </row>
    <row r="24" spans="1:6" ht="15" customHeight="1" x14ac:dyDescent="0.25">
      <c r="A24" s="87"/>
      <c r="B24" s="34" t="s">
        <v>39</v>
      </c>
      <c r="C24" s="23"/>
      <c r="D24" s="24"/>
      <c r="E24" s="137"/>
      <c r="F24" s="138"/>
    </row>
    <row r="25" spans="1:6" ht="15" customHeight="1" x14ac:dyDescent="0.25">
      <c r="A25" s="87"/>
      <c r="B25" s="34" t="s">
        <v>40</v>
      </c>
      <c r="C25" s="23"/>
      <c r="D25" s="24"/>
      <c r="E25" s="137"/>
      <c r="F25" s="138"/>
    </row>
    <row r="26" spans="1:6" ht="15" customHeight="1" x14ac:dyDescent="0.25">
      <c r="A26" s="87"/>
      <c r="B26" s="34" t="s">
        <v>41</v>
      </c>
      <c r="C26" s="23"/>
      <c r="D26" s="24"/>
      <c r="E26" s="137"/>
      <c r="F26" s="138"/>
    </row>
    <row r="27" spans="1:6" ht="15" customHeight="1" x14ac:dyDescent="0.25">
      <c r="A27" s="87"/>
      <c r="B27" s="34" t="s">
        <v>42</v>
      </c>
      <c r="C27" s="23"/>
      <c r="D27" s="24"/>
      <c r="E27" s="137"/>
      <c r="F27" s="138"/>
    </row>
    <row r="28" spans="1:6" ht="15" customHeight="1" x14ac:dyDescent="0.25">
      <c r="A28" s="87"/>
      <c r="B28" s="34" t="s">
        <v>43</v>
      </c>
      <c r="C28" s="23"/>
      <c r="D28" s="24"/>
      <c r="E28" s="137"/>
      <c r="F28" s="138"/>
    </row>
    <row r="29" spans="1:6" ht="15" customHeight="1" x14ac:dyDescent="0.25">
      <c r="A29" s="87"/>
      <c r="B29" s="34" t="s">
        <v>44</v>
      </c>
      <c r="C29" s="23"/>
      <c r="D29" s="24"/>
      <c r="E29" s="137"/>
      <c r="F29" s="138"/>
    </row>
    <row r="30" spans="1:6" ht="15" customHeight="1" x14ac:dyDescent="0.25">
      <c r="A30" s="87"/>
      <c r="B30" s="34" t="s">
        <v>45</v>
      </c>
      <c r="C30" s="23"/>
      <c r="D30" s="24"/>
      <c r="E30" s="137"/>
      <c r="F30" s="138"/>
    </row>
    <row r="31" spans="1:6" ht="15" customHeight="1" x14ac:dyDescent="0.25">
      <c r="A31" s="87"/>
      <c r="B31" s="34" t="s">
        <v>46</v>
      </c>
      <c r="C31" s="23"/>
      <c r="D31" s="24"/>
      <c r="E31" s="137"/>
      <c r="F31" s="138"/>
    </row>
    <row r="32" spans="1:6" ht="15" customHeight="1" thickBot="1" x14ac:dyDescent="0.3">
      <c r="A32" s="142"/>
      <c r="B32" s="143"/>
      <c r="C32" s="144"/>
      <c r="D32" s="145"/>
      <c r="E32" s="146"/>
      <c r="F32" s="147"/>
    </row>
    <row r="33" spans="1:6" ht="26.1" customHeight="1" thickTop="1" thickBot="1" x14ac:dyDescent="0.3">
      <c r="A33" s="148"/>
      <c r="B33" s="149"/>
      <c r="C33" s="398" t="s">
        <v>19</v>
      </c>
      <c r="D33" s="399"/>
      <c r="E33" s="400"/>
      <c r="F33" s="150"/>
    </row>
    <row r="34" spans="1:6" ht="15" customHeight="1" thickTop="1" thickBot="1" x14ac:dyDescent="0.3">
      <c r="A34" s="135"/>
      <c r="B34" s="136"/>
      <c r="C34" s="151"/>
      <c r="D34" s="152"/>
      <c r="E34" s="153"/>
      <c r="F34" s="154"/>
    </row>
    <row r="35" spans="1:6" s="156" customFormat="1" ht="15.75" thickTop="1" x14ac:dyDescent="0.2">
      <c r="A35" s="155"/>
      <c r="B35" s="378" t="s">
        <v>47</v>
      </c>
      <c r="C35" s="23"/>
      <c r="D35" s="24"/>
      <c r="E35" s="137"/>
      <c r="F35" s="138"/>
    </row>
    <row r="36" spans="1:6" s="156" customFormat="1" ht="15" x14ac:dyDescent="0.2">
      <c r="A36" s="155"/>
      <c r="B36" s="379"/>
      <c r="C36" s="23"/>
      <c r="D36" s="24"/>
      <c r="E36" s="137"/>
      <c r="F36" s="138"/>
    </row>
    <row r="37" spans="1:6" s="156" customFormat="1" ht="15" x14ac:dyDescent="0.2">
      <c r="A37" s="155"/>
      <c r="B37" s="379"/>
      <c r="C37" s="23"/>
      <c r="D37" s="24"/>
      <c r="E37" s="137"/>
      <c r="F37" s="138"/>
    </row>
    <row r="38" spans="1:6" s="156" customFormat="1" ht="15" x14ac:dyDescent="0.2">
      <c r="A38" s="155"/>
      <c r="B38" s="379"/>
      <c r="C38" s="23"/>
      <c r="D38" s="24"/>
      <c r="E38" s="137"/>
      <c r="F38" s="138"/>
    </row>
    <row r="39" spans="1:6" s="156" customFormat="1" ht="15.75" thickBot="1" x14ac:dyDescent="0.25">
      <c r="A39" s="155"/>
      <c r="B39" s="380"/>
      <c r="C39" s="23"/>
      <c r="D39" s="24"/>
      <c r="E39" s="137"/>
      <c r="F39" s="138"/>
    </row>
    <row r="40" spans="1:6" s="156" customFormat="1" ht="15.75" thickTop="1" x14ac:dyDescent="0.2">
      <c r="A40" s="155"/>
      <c r="B40" s="141"/>
      <c r="C40" s="23"/>
      <c r="D40" s="24"/>
      <c r="E40" s="137"/>
      <c r="F40" s="138"/>
    </row>
    <row r="41" spans="1:6" s="140" customFormat="1" ht="24" customHeight="1" x14ac:dyDescent="0.25">
      <c r="A41" s="19">
        <v>5.1999999999999993</v>
      </c>
      <c r="B41" s="40" t="s">
        <v>126</v>
      </c>
      <c r="C41" s="157"/>
      <c r="D41" s="24"/>
      <c r="E41" s="137"/>
      <c r="F41" s="138"/>
    </row>
    <row r="42" spans="1:6" s="140" customFormat="1" ht="12.75" x14ac:dyDescent="0.25">
      <c r="A42" s="87">
        <v>5.2009999999999996</v>
      </c>
      <c r="B42" s="158" t="s">
        <v>49</v>
      </c>
      <c r="C42" s="23"/>
      <c r="D42" s="24"/>
      <c r="E42" s="137"/>
      <c r="F42" s="138"/>
    </row>
    <row r="43" spans="1:6" s="140" customFormat="1" ht="12.75" x14ac:dyDescent="0.25">
      <c r="A43" s="88">
        <v>5.2010999999999994</v>
      </c>
      <c r="B43" s="22" t="s">
        <v>50</v>
      </c>
      <c r="C43" s="23" t="s">
        <v>25</v>
      </c>
      <c r="D43" s="24">
        <v>1</v>
      </c>
      <c r="E43" s="27"/>
      <c r="F43" s="17"/>
    </row>
    <row r="44" spans="1:6" s="140" customFormat="1" ht="12.75" x14ac:dyDescent="0.25">
      <c r="A44" s="88">
        <v>5.2011999999999992</v>
      </c>
      <c r="B44" s="22" t="s">
        <v>51</v>
      </c>
      <c r="C44" s="23" t="s">
        <v>25</v>
      </c>
      <c r="D44" s="24">
        <v>1</v>
      </c>
      <c r="E44" s="27"/>
      <c r="F44" s="17"/>
    </row>
    <row r="45" spans="1:6" s="140" customFormat="1" ht="12.75" x14ac:dyDescent="0.25">
      <c r="A45" s="88">
        <v>5.2012999999999989</v>
      </c>
      <c r="B45" s="22" t="s">
        <v>60</v>
      </c>
      <c r="C45" s="23" t="s">
        <v>25</v>
      </c>
      <c r="D45" s="24">
        <v>1</v>
      </c>
      <c r="E45" s="27"/>
      <c r="F45" s="17"/>
    </row>
    <row r="46" spans="1:6" s="140" customFormat="1" ht="12.75" x14ac:dyDescent="0.25">
      <c r="A46" s="88">
        <v>5.2013999999999987</v>
      </c>
      <c r="B46" s="22" t="s">
        <v>61</v>
      </c>
      <c r="C46" s="23" t="s">
        <v>25</v>
      </c>
      <c r="D46" s="24">
        <v>1</v>
      </c>
      <c r="E46" s="27"/>
      <c r="F46" s="17"/>
    </row>
    <row r="47" spans="1:6" s="140" customFormat="1" ht="13.5" thickBot="1" x14ac:dyDescent="0.3">
      <c r="A47" s="159"/>
      <c r="B47" s="160"/>
      <c r="C47" s="144"/>
      <c r="D47" s="145"/>
      <c r="E47" s="146"/>
      <c r="F47" s="44"/>
    </row>
    <row r="48" spans="1:6" s="156" customFormat="1" ht="15" customHeight="1" thickTop="1" x14ac:dyDescent="0.25">
      <c r="A48" s="135">
        <v>5.202</v>
      </c>
      <c r="B48" s="136" t="s">
        <v>62</v>
      </c>
      <c r="C48" s="157"/>
      <c r="D48" s="163"/>
      <c r="E48" s="164"/>
      <c r="F48" s="93"/>
    </row>
    <row r="49" spans="1:8" s="156" customFormat="1" ht="15" x14ac:dyDescent="0.25">
      <c r="A49" s="88">
        <v>5.2021999999999995</v>
      </c>
      <c r="B49" s="22" t="s">
        <v>63</v>
      </c>
      <c r="C49" s="23"/>
      <c r="D49" s="24"/>
      <c r="E49" s="137"/>
      <c r="F49" s="17"/>
    </row>
    <row r="50" spans="1:8" s="156" customFormat="1" ht="15" x14ac:dyDescent="0.2">
      <c r="A50" s="155"/>
      <c r="B50" s="141" t="s">
        <v>274</v>
      </c>
      <c r="C50" s="23" t="s">
        <v>25</v>
      </c>
      <c r="D50" s="24">
        <v>1</v>
      </c>
      <c r="E50" s="27"/>
      <c r="F50" s="17"/>
    </row>
    <row r="51" spans="1:8" s="156" customFormat="1" ht="15" x14ac:dyDescent="0.2">
      <c r="A51" s="155"/>
      <c r="B51" s="141" t="s">
        <v>275</v>
      </c>
      <c r="C51" s="23" t="s">
        <v>25</v>
      </c>
      <c r="D51" s="24">
        <v>1</v>
      </c>
      <c r="E51" s="27"/>
      <c r="F51" s="17"/>
    </row>
    <row r="52" spans="1:8" s="156" customFormat="1" ht="15" x14ac:dyDescent="0.2">
      <c r="A52" s="155"/>
      <c r="B52" s="141"/>
      <c r="C52" s="23"/>
      <c r="D52" s="24"/>
      <c r="E52" s="137"/>
      <c r="F52" s="17"/>
    </row>
    <row r="53" spans="1:8" s="165" customFormat="1" ht="12.75" x14ac:dyDescent="0.25">
      <c r="A53" s="87">
        <v>5.2030000000000003</v>
      </c>
      <c r="B53" s="158" t="s">
        <v>65</v>
      </c>
      <c r="C53" s="23"/>
      <c r="D53" s="24"/>
      <c r="E53" s="137"/>
      <c r="F53" s="17"/>
    </row>
    <row r="54" spans="1:8" s="165" customFormat="1" ht="12.75" x14ac:dyDescent="0.25">
      <c r="A54" s="88">
        <v>5.2031000000000001</v>
      </c>
      <c r="B54" s="22" t="s">
        <v>66</v>
      </c>
      <c r="C54" s="23"/>
      <c r="D54" s="24"/>
      <c r="E54" s="137"/>
      <c r="F54" s="17"/>
    </row>
    <row r="55" spans="1:8" s="165" customFormat="1" ht="12.75" x14ac:dyDescent="0.2">
      <c r="A55" s="155"/>
      <c r="B55" s="141" t="s">
        <v>67</v>
      </c>
      <c r="C55" s="23" t="s">
        <v>68</v>
      </c>
      <c r="D55" s="24">
        <v>50</v>
      </c>
      <c r="E55" s="27"/>
      <c r="F55" s="17"/>
    </row>
    <row r="56" spans="1:8" s="165" customFormat="1" ht="12.75" x14ac:dyDescent="0.2">
      <c r="A56" s="155"/>
      <c r="B56" s="141" t="s">
        <v>70</v>
      </c>
      <c r="C56" s="23" t="s">
        <v>68</v>
      </c>
      <c r="D56" s="24">
        <v>20</v>
      </c>
      <c r="E56" s="27"/>
      <c r="F56" s="17"/>
    </row>
    <row r="57" spans="1:8" s="165" customFormat="1" ht="12.75" x14ac:dyDescent="0.25">
      <c r="A57" s="179">
        <v>5.2031999999999998</v>
      </c>
      <c r="B57" s="22" t="s">
        <v>69</v>
      </c>
      <c r="C57" s="23"/>
      <c r="D57" s="24"/>
      <c r="E57" s="137"/>
      <c r="F57" s="17"/>
    </row>
    <row r="58" spans="1:8" s="165" customFormat="1" ht="12.75" x14ac:dyDescent="0.2">
      <c r="A58" s="235"/>
      <c r="B58" s="141" t="s">
        <v>276</v>
      </c>
      <c r="C58" s="23" t="s">
        <v>68</v>
      </c>
      <c r="D58" s="24">
        <v>50</v>
      </c>
      <c r="E58" s="27"/>
      <c r="F58" s="17"/>
    </row>
    <row r="59" spans="1:8" s="165" customFormat="1" ht="12.75" x14ac:dyDescent="0.2">
      <c r="A59" s="235"/>
      <c r="B59" s="141" t="s">
        <v>70</v>
      </c>
      <c r="C59" s="23" t="s">
        <v>68</v>
      </c>
      <c r="D59" s="24">
        <v>10</v>
      </c>
      <c r="E59" s="27"/>
      <c r="F59" s="17"/>
    </row>
    <row r="60" spans="1:8" s="57" customFormat="1" ht="15" x14ac:dyDescent="0.2">
      <c r="A60" s="236"/>
      <c r="B60" s="26"/>
      <c r="C60" s="14"/>
      <c r="D60" s="15"/>
      <c r="E60" s="137"/>
      <c r="F60" s="17"/>
      <c r="H60" s="58"/>
    </row>
    <row r="61" spans="1:8" s="57" customFormat="1" ht="15" x14ac:dyDescent="0.25">
      <c r="A61" s="237"/>
      <c r="B61" s="26" t="s">
        <v>277</v>
      </c>
      <c r="C61" s="14"/>
      <c r="D61" s="15"/>
      <c r="E61" s="137"/>
      <c r="F61" s="17"/>
      <c r="H61" s="58"/>
    </row>
    <row r="62" spans="1:8" s="55" customFormat="1" ht="12.75" x14ac:dyDescent="0.2">
      <c r="A62" s="236"/>
      <c r="B62" s="30" t="s">
        <v>278</v>
      </c>
      <c r="C62" s="14" t="s">
        <v>68</v>
      </c>
      <c r="D62" s="15">
        <v>10</v>
      </c>
      <c r="E62" s="27"/>
      <c r="F62" s="17"/>
    </row>
    <row r="63" spans="1:8" s="165" customFormat="1" ht="12.75" x14ac:dyDescent="0.2">
      <c r="A63" s="235"/>
      <c r="B63" s="141"/>
      <c r="C63" s="23"/>
      <c r="D63" s="24"/>
      <c r="E63" s="137"/>
      <c r="F63" s="17"/>
    </row>
    <row r="64" spans="1:8" s="156" customFormat="1" ht="15" x14ac:dyDescent="0.25">
      <c r="A64" s="179">
        <v>5.2035999999999989</v>
      </c>
      <c r="B64" s="22" t="s">
        <v>132</v>
      </c>
      <c r="C64" s="23" t="s">
        <v>68</v>
      </c>
      <c r="D64" s="24">
        <v>70</v>
      </c>
      <c r="E64" s="27"/>
      <c r="F64" s="17"/>
      <c r="H64" s="166"/>
    </row>
    <row r="65" spans="1:8" s="156" customFormat="1" ht="15" x14ac:dyDescent="0.2">
      <c r="A65" s="238"/>
      <c r="B65" s="141"/>
      <c r="C65" s="23"/>
      <c r="D65" s="24"/>
      <c r="E65" s="137"/>
      <c r="F65" s="17"/>
      <c r="H65" s="167"/>
    </row>
    <row r="66" spans="1:8" s="156" customFormat="1" ht="15" x14ac:dyDescent="0.25">
      <c r="A66" s="181">
        <v>5.2040000000000006</v>
      </c>
      <c r="B66" s="158" t="s">
        <v>133</v>
      </c>
      <c r="C66" s="23"/>
      <c r="D66" s="24"/>
      <c r="E66" s="137"/>
      <c r="F66" s="17"/>
      <c r="H66" s="166"/>
    </row>
    <row r="67" spans="1:8" s="156" customFormat="1" ht="15" x14ac:dyDescent="0.25">
      <c r="A67" s="179">
        <v>5.2041000000000004</v>
      </c>
      <c r="B67" s="22" t="s">
        <v>134</v>
      </c>
      <c r="C67" s="23"/>
      <c r="D67" s="24"/>
      <c r="E67" s="137"/>
      <c r="F67" s="17"/>
      <c r="H67" s="166"/>
    </row>
    <row r="68" spans="1:8" s="140" customFormat="1" ht="24" x14ac:dyDescent="0.25">
      <c r="A68" s="169"/>
      <c r="B68" s="141" t="s">
        <v>279</v>
      </c>
      <c r="C68" s="23" t="s">
        <v>25</v>
      </c>
      <c r="D68" s="24">
        <v>1</v>
      </c>
      <c r="E68" s="27"/>
      <c r="F68" s="17"/>
    </row>
    <row r="69" spans="1:8" s="140" customFormat="1" ht="12.75" x14ac:dyDescent="0.25">
      <c r="A69" s="21"/>
      <c r="B69" s="22"/>
      <c r="C69" s="23"/>
      <c r="D69" s="24"/>
      <c r="E69" s="137"/>
      <c r="F69" s="17"/>
    </row>
    <row r="70" spans="1:8" s="156" customFormat="1" ht="15" x14ac:dyDescent="0.25">
      <c r="A70" s="87">
        <v>5.205000000000001</v>
      </c>
      <c r="B70" s="158" t="s">
        <v>74</v>
      </c>
      <c r="C70" s="23"/>
      <c r="D70" s="24"/>
      <c r="E70" s="137"/>
      <c r="F70" s="17"/>
      <c r="H70" s="166"/>
    </row>
    <row r="71" spans="1:8" s="156" customFormat="1" ht="15" x14ac:dyDescent="0.25">
      <c r="A71" s="88">
        <v>5.2051000000000007</v>
      </c>
      <c r="B71" s="22" t="s">
        <v>75</v>
      </c>
      <c r="C71" s="23"/>
      <c r="D71" s="24"/>
      <c r="E71" s="137"/>
      <c r="F71" s="17"/>
      <c r="H71" s="167"/>
    </row>
    <row r="72" spans="1:8" s="156" customFormat="1" ht="15" x14ac:dyDescent="0.25">
      <c r="A72" s="170"/>
      <c r="B72" s="141" t="s">
        <v>76</v>
      </c>
      <c r="C72" s="23" t="s">
        <v>3</v>
      </c>
      <c r="D72" s="24">
        <v>71</v>
      </c>
      <c r="E72" s="27"/>
      <c r="F72" s="17"/>
      <c r="H72" s="166"/>
    </row>
    <row r="73" spans="1:8" s="156" customFormat="1" ht="15" x14ac:dyDescent="0.25">
      <c r="A73" s="170"/>
      <c r="B73" s="141" t="s">
        <v>77</v>
      </c>
      <c r="C73" s="23" t="s">
        <v>3</v>
      </c>
      <c r="D73" s="24">
        <v>22.75</v>
      </c>
      <c r="E73" s="27"/>
      <c r="F73" s="17"/>
      <c r="H73" s="166"/>
    </row>
    <row r="74" spans="1:8" s="156" customFormat="1" ht="15" x14ac:dyDescent="0.25">
      <c r="A74" s="88">
        <v>5.2052000000000005</v>
      </c>
      <c r="B74" s="22" t="s">
        <v>78</v>
      </c>
      <c r="C74" s="23"/>
      <c r="D74" s="24"/>
      <c r="E74" s="137"/>
      <c r="F74" s="17"/>
      <c r="H74" s="166"/>
    </row>
    <row r="75" spans="1:8" s="156" customFormat="1" ht="15" x14ac:dyDescent="0.25">
      <c r="A75" s="170"/>
      <c r="B75" s="141" t="s">
        <v>280</v>
      </c>
      <c r="C75" s="23" t="s">
        <v>3</v>
      </c>
      <c r="D75" s="24">
        <v>2</v>
      </c>
      <c r="E75" s="27"/>
      <c r="F75" s="17"/>
      <c r="H75" s="167"/>
    </row>
    <row r="76" spans="1:8" s="140" customFormat="1" ht="12.75" x14ac:dyDescent="0.25">
      <c r="A76" s="170"/>
      <c r="B76" s="141" t="s">
        <v>178</v>
      </c>
      <c r="C76" s="23" t="s">
        <v>3</v>
      </c>
      <c r="D76" s="24">
        <v>1</v>
      </c>
      <c r="E76" s="27"/>
      <c r="F76" s="17"/>
    </row>
    <row r="77" spans="1:8" s="140" customFormat="1" ht="12.75" x14ac:dyDescent="0.25">
      <c r="A77" s="170"/>
      <c r="B77" s="141" t="s">
        <v>81</v>
      </c>
      <c r="C77" s="23" t="s">
        <v>3</v>
      </c>
      <c r="D77" s="24">
        <v>1</v>
      </c>
      <c r="E77" s="27"/>
      <c r="F77" s="17"/>
    </row>
    <row r="78" spans="1:8" s="140" customFormat="1" ht="12.75" x14ac:dyDescent="0.25">
      <c r="A78" s="171"/>
      <c r="B78" s="141" t="s">
        <v>139</v>
      </c>
      <c r="C78" s="23" t="s">
        <v>3</v>
      </c>
      <c r="D78" s="24">
        <v>4</v>
      </c>
      <c r="E78" s="27"/>
      <c r="F78" s="17"/>
    </row>
    <row r="79" spans="1:8" s="140" customFormat="1" ht="12.75" x14ac:dyDescent="0.25">
      <c r="A79" s="171"/>
      <c r="B79" s="141" t="s">
        <v>82</v>
      </c>
      <c r="C79" s="23" t="s">
        <v>3</v>
      </c>
      <c r="D79" s="24">
        <v>2</v>
      </c>
      <c r="E79" s="27"/>
      <c r="F79" s="17"/>
    </row>
    <row r="80" spans="1:8" s="140" customFormat="1" ht="12.75" x14ac:dyDescent="0.25">
      <c r="A80" s="171"/>
      <c r="B80" s="141" t="s">
        <v>83</v>
      </c>
      <c r="C80" s="23" t="s">
        <v>3</v>
      </c>
      <c r="D80" s="24">
        <v>11</v>
      </c>
      <c r="E80" s="27"/>
      <c r="F80" s="17"/>
    </row>
    <row r="81" spans="1:8" s="140" customFormat="1" ht="12.75" x14ac:dyDescent="0.25">
      <c r="A81" s="171"/>
      <c r="B81" s="141" t="s">
        <v>84</v>
      </c>
      <c r="C81" s="23" t="s">
        <v>3</v>
      </c>
      <c r="D81" s="24">
        <v>1</v>
      </c>
      <c r="E81" s="27"/>
      <c r="F81" s="17"/>
    </row>
    <row r="82" spans="1:8" s="165" customFormat="1" ht="12.75" x14ac:dyDescent="0.25">
      <c r="A82" s="171"/>
      <c r="B82" s="141"/>
      <c r="C82" s="23"/>
      <c r="D82" s="24"/>
      <c r="E82" s="137"/>
      <c r="F82" s="17"/>
    </row>
    <row r="83" spans="1:8" s="165" customFormat="1" ht="12.75" x14ac:dyDescent="0.25">
      <c r="A83" s="87">
        <v>5.2060000000000013</v>
      </c>
      <c r="B83" s="158" t="s">
        <v>86</v>
      </c>
      <c r="C83" s="23"/>
      <c r="D83" s="24"/>
      <c r="E83" s="137"/>
      <c r="F83" s="17"/>
    </row>
    <row r="84" spans="1:8" s="165" customFormat="1" ht="12.75" x14ac:dyDescent="0.25">
      <c r="A84" s="88">
        <v>5.2061000000000011</v>
      </c>
      <c r="B84" s="22" t="s">
        <v>87</v>
      </c>
      <c r="C84" s="23"/>
      <c r="D84" s="24"/>
      <c r="E84" s="137"/>
      <c r="F84" s="17"/>
    </row>
    <row r="85" spans="1:8" s="165" customFormat="1" ht="12.75" x14ac:dyDescent="0.25">
      <c r="A85" s="169"/>
      <c r="B85" s="141" t="s">
        <v>88</v>
      </c>
      <c r="C85" s="23" t="s">
        <v>3</v>
      </c>
      <c r="D85" s="24">
        <v>29</v>
      </c>
      <c r="E85" s="27"/>
      <c r="F85" s="17"/>
    </row>
    <row r="86" spans="1:8" s="156" customFormat="1" ht="15" x14ac:dyDescent="0.25">
      <c r="A86" s="169"/>
      <c r="B86" s="141" t="s">
        <v>195</v>
      </c>
      <c r="C86" s="23" t="s">
        <v>3</v>
      </c>
      <c r="D86" s="24">
        <v>6</v>
      </c>
      <c r="E86" s="27"/>
      <c r="F86" s="17"/>
      <c r="H86" s="167"/>
    </row>
    <row r="87" spans="1:8" s="156" customFormat="1" ht="15" x14ac:dyDescent="0.25">
      <c r="A87" s="169"/>
      <c r="B87" s="141" t="s">
        <v>89</v>
      </c>
      <c r="C87" s="23" t="s">
        <v>3</v>
      </c>
      <c r="D87" s="24">
        <v>19</v>
      </c>
      <c r="E87" s="27"/>
      <c r="F87" s="17"/>
      <c r="H87" s="166"/>
    </row>
    <row r="88" spans="1:8" s="156" customFormat="1" ht="15" x14ac:dyDescent="0.25">
      <c r="A88" s="170"/>
      <c r="B88" s="141" t="s">
        <v>91</v>
      </c>
      <c r="C88" s="23" t="s">
        <v>3</v>
      </c>
      <c r="D88" s="24">
        <v>6</v>
      </c>
      <c r="E88" s="27"/>
      <c r="F88" s="17"/>
      <c r="H88" s="167"/>
    </row>
    <row r="89" spans="1:8" s="156" customFormat="1" ht="15" x14ac:dyDescent="0.25">
      <c r="A89" s="169"/>
      <c r="B89" s="141" t="s">
        <v>143</v>
      </c>
      <c r="C89" s="23" t="s">
        <v>3</v>
      </c>
      <c r="D89" s="24">
        <v>1</v>
      </c>
      <c r="E89" s="27"/>
      <c r="F89" s="17"/>
      <c r="H89" s="166"/>
    </row>
    <row r="90" spans="1:8" s="156" customFormat="1" ht="15" x14ac:dyDescent="0.25">
      <c r="A90" s="88">
        <v>5.2062000000000008</v>
      </c>
      <c r="B90" s="22" t="s">
        <v>92</v>
      </c>
      <c r="C90" s="23"/>
      <c r="D90" s="24"/>
      <c r="E90" s="137"/>
      <c r="F90" s="17"/>
      <c r="H90" s="166"/>
    </row>
    <row r="91" spans="1:8" s="156" customFormat="1" ht="15" x14ac:dyDescent="0.25">
      <c r="A91" s="87"/>
      <c r="B91" s="141" t="s">
        <v>144</v>
      </c>
      <c r="C91" s="23" t="s">
        <v>3</v>
      </c>
      <c r="D91" s="24">
        <v>71</v>
      </c>
      <c r="E91" s="27"/>
      <c r="F91" s="17"/>
      <c r="H91" s="166"/>
    </row>
    <row r="92" spans="1:8" s="156" customFormat="1" ht="15" x14ac:dyDescent="0.25">
      <c r="A92" s="21"/>
      <c r="B92" s="141" t="s">
        <v>93</v>
      </c>
      <c r="C92" s="23" t="s">
        <v>3</v>
      </c>
      <c r="D92" s="24">
        <v>3</v>
      </c>
      <c r="E92" s="27"/>
      <c r="F92" s="17"/>
      <c r="H92" s="166"/>
    </row>
    <row r="93" spans="1:8" s="156" customFormat="1" ht="15.75" thickBot="1" x14ac:dyDescent="0.3">
      <c r="A93" s="207"/>
      <c r="B93" s="173" t="s">
        <v>145</v>
      </c>
      <c r="C93" s="144" t="s">
        <v>3</v>
      </c>
      <c r="D93" s="145">
        <v>3</v>
      </c>
      <c r="E93" s="91"/>
      <c r="F93" s="44"/>
      <c r="H93" s="166"/>
    </row>
    <row r="94" spans="1:8" s="156" customFormat="1" ht="15.75" thickTop="1" x14ac:dyDescent="0.25">
      <c r="A94" s="161">
        <v>5.2063000000000006</v>
      </c>
      <c r="B94" s="162" t="s">
        <v>94</v>
      </c>
      <c r="C94" s="157"/>
      <c r="D94" s="163"/>
      <c r="E94" s="164"/>
      <c r="F94" s="93"/>
      <c r="H94" s="166"/>
    </row>
    <row r="95" spans="1:8" s="156" customFormat="1" ht="15" x14ac:dyDescent="0.25">
      <c r="A95" s="170"/>
      <c r="B95" s="141" t="s">
        <v>95</v>
      </c>
      <c r="C95" s="23" t="s">
        <v>3</v>
      </c>
      <c r="D95" s="24">
        <v>6</v>
      </c>
      <c r="E95" s="27"/>
      <c r="F95" s="17"/>
      <c r="H95" s="166"/>
    </row>
    <row r="96" spans="1:8" s="156" customFormat="1" ht="15" x14ac:dyDescent="0.25">
      <c r="A96" s="171"/>
      <c r="B96" s="141"/>
      <c r="C96" s="23"/>
      <c r="D96" s="24"/>
      <c r="E96" s="137"/>
      <c r="F96" s="17"/>
      <c r="H96" s="166"/>
    </row>
    <row r="97" spans="1:8" s="156" customFormat="1" ht="15" x14ac:dyDescent="0.25">
      <c r="A97" s="12">
        <v>5.2070000000000016</v>
      </c>
      <c r="B97" s="158" t="s">
        <v>97</v>
      </c>
      <c r="C97" s="23"/>
      <c r="D97" s="24"/>
      <c r="E97" s="137"/>
      <c r="F97" s="17"/>
      <c r="H97" s="167"/>
    </row>
    <row r="98" spans="1:8" s="140" customFormat="1" ht="12.75" x14ac:dyDescent="0.25">
      <c r="A98" s="88">
        <v>5.2072000000000012</v>
      </c>
      <c r="B98" s="22" t="s">
        <v>146</v>
      </c>
      <c r="C98" s="23" t="s">
        <v>3</v>
      </c>
      <c r="D98" s="24">
        <v>5</v>
      </c>
      <c r="E98" s="27"/>
      <c r="F98" s="17"/>
    </row>
    <row r="99" spans="1:8" s="140" customFormat="1" ht="12.75" x14ac:dyDescent="0.25">
      <c r="A99" s="88">
        <v>5.2073000000000009</v>
      </c>
      <c r="B99" s="22" t="s">
        <v>98</v>
      </c>
      <c r="C99" s="23" t="s">
        <v>3</v>
      </c>
      <c r="D99" s="24">
        <v>31</v>
      </c>
      <c r="E99" s="27"/>
      <c r="F99" s="17"/>
    </row>
    <row r="100" spans="1:8" s="140" customFormat="1" ht="12.75" x14ac:dyDescent="0.25">
      <c r="A100" s="88">
        <v>5.2075000000000005</v>
      </c>
      <c r="B100" s="22" t="s">
        <v>147</v>
      </c>
      <c r="C100" s="23" t="s">
        <v>3</v>
      </c>
      <c r="D100" s="24">
        <v>8</v>
      </c>
      <c r="E100" s="27"/>
      <c r="F100" s="17"/>
    </row>
    <row r="101" spans="1:8" s="140" customFormat="1" ht="12.75" x14ac:dyDescent="0.25">
      <c r="A101" s="88">
        <v>5.2076000000000002</v>
      </c>
      <c r="B101" s="22" t="s">
        <v>100</v>
      </c>
      <c r="C101" s="23" t="s">
        <v>3</v>
      </c>
      <c r="D101" s="24">
        <v>16</v>
      </c>
      <c r="E101" s="27"/>
      <c r="F101" s="17"/>
    </row>
    <row r="102" spans="1:8" s="140" customFormat="1" ht="12.75" x14ac:dyDescent="0.25">
      <c r="A102" s="88">
        <v>5.2077</v>
      </c>
      <c r="B102" s="22" t="s">
        <v>101</v>
      </c>
      <c r="C102" s="23" t="s">
        <v>3</v>
      </c>
      <c r="D102" s="24">
        <v>10</v>
      </c>
      <c r="E102" s="27"/>
      <c r="F102" s="17"/>
    </row>
    <row r="103" spans="1:8" s="140" customFormat="1" ht="12.75" x14ac:dyDescent="0.25">
      <c r="A103" s="88">
        <v>5.2077999999999998</v>
      </c>
      <c r="B103" s="22" t="s">
        <v>148</v>
      </c>
      <c r="C103" s="23" t="s">
        <v>3</v>
      </c>
      <c r="D103" s="24">
        <v>1</v>
      </c>
      <c r="E103" s="27"/>
      <c r="F103" s="17"/>
    </row>
    <row r="104" spans="1:8" s="156" customFormat="1" ht="15" x14ac:dyDescent="0.25">
      <c r="A104" s="174"/>
      <c r="B104" s="22"/>
      <c r="C104" s="23"/>
      <c r="D104" s="24"/>
      <c r="E104" s="137"/>
      <c r="F104" s="17"/>
      <c r="H104" s="167"/>
    </row>
    <row r="105" spans="1:8" s="156" customFormat="1" ht="15" x14ac:dyDescent="0.25">
      <c r="A105" s="87">
        <v>5.2090000000000023</v>
      </c>
      <c r="B105" s="158" t="s">
        <v>104</v>
      </c>
      <c r="C105" s="23"/>
      <c r="D105" s="24"/>
      <c r="E105" s="137"/>
      <c r="F105" s="17"/>
      <c r="H105" s="166"/>
    </row>
    <row r="106" spans="1:8" s="156" customFormat="1" ht="15" x14ac:dyDescent="0.25">
      <c r="A106" s="88">
        <v>5.2091000000000021</v>
      </c>
      <c r="B106" s="22" t="s">
        <v>105</v>
      </c>
      <c r="C106" s="23" t="s">
        <v>25</v>
      </c>
      <c r="D106" s="24">
        <v>2</v>
      </c>
      <c r="E106" s="27"/>
      <c r="F106" s="17"/>
      <c r="H106" s="166"/>
    </row>
    <row r="107" spans="1:8" s="156" customFormat="1" ht="24" x14ac:dyDescent="0.25">
      <c r="A107" s="88">
        <v>5.2093000000000016</v>
      </c>
      <c r="B107" s="22" t="s">
        <v>106</v>
      </c>
      <c r="C107" s="23" t="s">
        <v>25</v>
      </c>
      <c r="D107" s="24">
        <v>6</v>
      </c>
      <c r="E107" s="27"/>
      <c r="F107" s="17"/>
      <c r="H107" s="166"/>
    </row>
    <row r="108" spans="1:8" s="156" customFormat="1" ht="15" x14ac:dyDescent="0.25">
      <c r="A108" s="88">
        <v>5.2094000000000014</v>
      </c>
      <c r="B108" s="22" t="s">
        <v>223</v>
      </c>
      <c r="C108" s="23" t="s">
        <v>25</v>
      </c>
      <c r="D108" s="24">
        <v>2</v>
      </c>
      <c r="E108" s="27"/>
      <c r="F108" s="17"/>
      <c r="H108" s="167"/>
    </row>
    <row r="109" spans="1:8" s="156" customFormat="1" ht="15.75" thickBot="1" x14ac:dyDescent="0.3">
      <c r="A109" s="21"/>
      <c r="B109" s="158"/>
      <c r="C109" s="144"/>
      <c r="D109" s="145"/>
      <c r="E109" s="146"/>
      <c r="F109" s="147"/>
      <c r="H109" s="166"/>
    </row>
    <row r="110" spans="1:8" s="156" customFormat="1" ht="27" customHeight="1" thickTop="1" thickBot="1" x14ac:dyDescent="0.3">
      <c r="A110" s="175"/>
      <c r="B110" s="176"/>
      <c r="C110" s="381" t="str">
        <f>+B41</f>
        <v>DESCRIPTION DES TRAVAUX COURANT FORT</v>
      </c>
      <c r="D110" s="382"/>
      <c r="E110" s="383"/>
      <c r="F110" s="150"/>
      <c r="H110" s="166"/>
    </row>
    <row r="111" spans="1:8" s="156" customFormat="1" ht="14.1" customHeight="1" thickTop="1" x14ac:dyDescent="0.25">
      <c r="A111" s="87"/>
      <c r="B111" s="158"/>
      <c r="C111" s="151"/>
      <c r="D111" s="152"/>
      <c r="E111" s="153"/>
      <c r="F111" s="154"/>
      <c r="H111" s="166"/>
    </row>
    <row r="112" spans="1:8" s="140" customFormat="1" ht="24" customHeight="1" x14ac:dyDescent="0.25">
      <c r="A112" s="19">
        <v>5.2999999999999989</v>
      </c>
      <c r="B112" s="228" t="s">
        <v>56</v>
      </c>
      <c r="C112" s="23"/>
      <c r="D112" s="24"/>
      <c r="E112" s="137"/>
      <c r="F112" s="138"/>
    </row>
    <row r="113" spans="1:8" s="140" customFormat="1" ht="12.75" x14ac:dyDescent="0.25">
      <c r="A113" s="87">
        <v>5.3009999999999993</v>
      </c>
      <c r="B113" s="158" t="s">
        <v>150</v>
      </c>
      <c r="C113" s="23"/>
      <c r="D113" s="24"/>
      <c r="E113" s="137"/>
      <c r="F113" s="138"/>
    </row>
    <row r="114" spans="1:8" s="140" customFormat="1" ht="24" x14ac:dyDescent="0.25">
      <c r="A114" s="88">
        <v>5.301099999999999</v>
      </c>
      <c r="B114" s="22" t="s">
        <v>151</v>
      </c>
      <c r="C114" s="23"/>
      <c r="D114" s="24"/>
      <c r="E114" s="137"/>
      <c r="F114" s="138"/>
    </row>
    <row r="115" spans="1:8" s="156" customFormat="1" ht="15" x14ac:dyDescent="0.2">
      <c r="A115" s="155"/>
      <c r="B115" s="141" t="s">
        <v>281</v>
      </c>
      <c r="C115" s="23" t="s">
        <v>25</v>
      </c>
      <c r="D115" s="24">
        <v>1</v>
      </c>
      <c r="E115" s="27"/>
      <c r="F115" s="17"/>
    </row>
    <row r="116" spans="1:8" s="140" customFormat="1" ht="12.75" x14ac:dyDescent="0.25">
      <c r="A116" s="21"/>
      <c r="B116" s="22"/>
      <c r="C116" s="23"/>
      <c r="D116" s="24"/>
      <c r="E116" s="137"/>
      <c r="F116" s="17"/>
    </row>
    <row r="117" spans="1:8" s="140" customFormat="1" ht="12.75" x14ac:dyDescent="0.25">
      <c r="A117" s="88">
        <v>5.3011999999999988</v>
      </c>
      <c r="B117" s="22" t="s">
        <v>154</v>
      </c>
      <c r="C117" s="23" t="s">
        <v>25</v>
      </c>
      <c r="D117" s="24">
        <v>1</v>
      </c>
      <c r="E117" s="27"/>
      <c r="F117" s="17"/>
    </row>
    <row r="118" spans="1:8" s="140" customFormat="1" ht="12.75" x14ac:dyDescent="0.25">
      <c r="A118" s="170"/>
      <c r="B118" s="22"/>
      <c r="C118" s="23"/>
      <c r="D118" s="24"/>
      <c r="E118" s="137"/>
      <c r="F118" s="17"/>
    </row>
    <row r="119" spans="1:8" s="140" customFormat="1" ht="12.75" x14ac:dyDescent="0.25">
      <c r="A119" s="87">
        <v>5.3019999999999996</v>
      </c>
      <c r="B119" s="158" t="s">
        <v>57</v>
      </c>
      <c r="C119" s="23"/>
      <c r="D119" s="24"/>
      <c r="E119" s="137"/>
      <c r="F119" s="17"/>
    </row>
    <row r="120" spans="1:8" s="156" customFormat="1" ht="15" customHeight="1" x14ac:dyDescent="0.25">
      <c r="A120" s="88">
        <v>5.3021999999999991</v>
      </c>
      <c r="B120" s="22" t="s">
        <v>155</v>
      </c>
      <c r="C120" s="23" t="s">
        <v>3</v>
      </c>
      <c r="D120" s="24">
        <v>2</v>
      </c>
      <c r="E120" s="27"/>
      <c r="F120" s="17"/>
    </row>
    <row r="121" spans="1:8" s="156" customFormat="1" ht="15" customHeight="1" x14ac:dyDescent="0.25">
      <c r="A121" s="88">
        <v>5.3022999999999989</v>
      </c>
      <c r="B121" s="22" t="s">
        <v>107</v>
      </c>
      <c r="C121" s="23" t="s">
        <v>25</v>
      </c>
      <c r="D121" s="24">
        <v>4</v>
      </c>
      <c r="E121" s="27"/>
      <c r="F121" s="17"/>
    </row>
    <row r="122" spans="1:8" s="156" customFormat="1" ht="15" x14ac:dyDescent="0.25">
      <c r="A122" s="88">
        <v>5.3023999999999987</v>
      </c>
      <c r="B122" s="22" t="s">
        <v>108</v>
      </c>
      <c r="C122" s="23" t="s">
        <v>25</v>
      </c>
      <c r="D122" s="24">
        <v>4</v>
      </c>
      <c r="E122" s="27"/>
      <c r="F122" s="17"/>
    </row>
    <row r="123" spans="1:8" s="165" customFormat="1" ht="12.75" x14ac:dyDescent="0.25">
      <c r="A123" s="88">
        <v>5.3024999999999984</v>
      </c>
      <c r="B123" s="22" t="s">
        <v>109</v>
      </c>
      <c r="C123" s="23" t="s">
        <v>25</v>
      </c>
      <c r="D123" s="24">
        <v>2</v>
      </c>
      <c r="E123" s="27"/>
      <c r="F123" s="17"/>
    </row>
    <row r="124" spans="1:8" s="165" customFormat="1" ht="12.75" x14ac:dyDescent="0.25">
      <c r="A124" s="88">
        <v>5.3025999999999982</v>
      </c>
      <c r="B124" s="22" t="s">
        <v>58</v>
      </c>
      <c r="C124" s="23" t="s">
        <v>25</v>
      </c>
      <c r="D124" s="24">
        <v>2</v>
      </c>
      <c r="E124" s="27"/>
      <c r="F124" s="17"/>
    </row>
    <row r="125" spans="1:8" s="165" customFormat="1" ht="12.75" x14ac:dyDescent="0.25">
      <c r="A125" s="88">
        <v>5.302699999999998</v>
      </c>
      <c r="B125" s="22" t="s">
        <v>110</v>
      </c>
      <c r="C125" s="23" t="s">
        <v>3</v>
      </c>
      <c r="D125" s="24">
        <f>D91+D92*2+D93*2+D141</f>
        <v>84</v>
      </c>
      <c r="E125" s="27"/>
      <c r="F125" s="17"/>
    </row>
    <row r="126" spans="1:8" s="165" customFormat="1" ht="12.75" x14ac:dyDescent="0.25">
      <c r="A126" s="88">
        <v>5.3027999999999977</v>
      </c>
      <c r="B126" s="22" t="s">
        <v>111</v>
      </c>
      <c r="C126" s="23" t="s">
        <v>3</v>
      </c>
      <c r="D126" s="24">
        <f>D125</f>
        <v>84</v>
      </c>
      <c r="E126" s="27"/>
      <c r="F126" s="17"/>
    </row>
    <row r="127" spans="1:8" s="165" customFormat="1" ht="12.75" x14ac:dyDescent="0.25">
      <c r="A127" s="88">
        <v>5.3028999999999975</v>
      </c>
      <c r="B127" s="22" t="s">
        <v>112</v>
      </c>
      <c r="C127" s="23"/>
      <c r="D127" s="24"/>
      <c r="E127" s="137"/>
      <c r="F127" s="17"/>
    </row>
    <row r="128" spans="1:8" s="156" customFormat="1" ht="15" x14ac:dyDescent="0.25">
      <c r="A128" s="21"/>
      <c r="B128" s="141" t="s">
        <v>113</v>
      </c>
      <c r="C128" s="23" t="s">
        <v>3</v>
      </c>
      <c r="D128" s="24">
        <f>D125</f>
        <v>84</v>
      </c>
      <c r="E128" s="27"/>
      <c r="F128" s="17"/>
      <c r="H128" s="167"/>
    </row>
    <row r="129" spans="1:8" s="156" customFormat="1" ht="15" x14ac:dyDescent="0.25">
      <c r="A129" s="101">
        <v>5.3021000000000003</v>
      </c>
      <c r="B129" s="22" t="s">
        <v>156</v>
      </c>
      <c r="C129" s="23" t="s">
        <v>3</v>
      </c>
      <c r="D129" s="24">
        <v>2</v>
      </c>
      <c r="E129" s="27"/>
      <c r="F129" s="17"/>
      <c r="H129" s="167"/>
    </row>
    <row r="130" spans="1:8" s="156" customFormat="1" ht="15" x14ac:dyDescent="0.25">
      <c r="A130" s="21"/>
      <c r="B130" s="22"/>
      <c r="C130" s="23"/>
      <c r="D130" s="24"/>
      <c r="E130" s="137"/>
      <c r="F130" s="17"/>
      <c r="H130" s="166"/>
    </row>
    <row r="131" spans="1:8" s="156" customFormat="1" ht="15" x14ac:dyDescent="0.25">
      <c r="A131" s="87">
        <v>5.3029999999999999</v>
      </c>
      <c r="B131" s="158" t="s">
        <v>114</v>
      </c>
      <c r="C131" s="23"/>
      <c r="D131" s="24"/>
      <c r="E131" s="137"/>
      <c r="F131" s="17"/>
      <c r="H131" s="167"/>
    </row>
    <row r="132" spans="1:8" s="156" customFormat="1" ht="15" x14ac:dyDescent="0.25">
      <c r="A132" s="88">
        <v>5.3031999999999995</v>
      </c>
      <c r="B132" s="22" t="s">
        <v>282</v>
      </c>
      <c r="C132" s="23" t="s">
        <v>25</v>
      </c>
      <c r="D132" s="24">
        <v>1</v>
      </c>
      <c r="E132" s="27"/>
      <c r="F132" s="17"/>
      <c r="H132" s="167"/>
    </row>
    <row r="133" spans="1:8" s="156" customFormat="1" ht="24" x14ac:dyDescent="0.25">
      <c r="A133" s="88">
        <v>5.3036999999999983</v>
      </c>
      <c r="B133" s="22" t="s">
        <v>157</v>
      </c>
      <c r="C133" s="23" t="s">
        <v>3</v>
      </c>
      <c r="D133" s="24">
        <v>5</v>
      </c>
      <c r="E133" s="27"/>
      <c r="F133" s="17"/>
      <c r="H133" s="166"/>
    </row>
    <row r="134" spans="1:8" s="156" customFormat="1" ht="15" x14ac:dyDescent="0.25">
      <c r="A134" s="101">
        <v>5.3030999999999997</v>
      </c>
      <c r="B134" s="22" t="s">
        <v>117</v>
      </c>
      <c r="C134" s="23" t="s">
        <v>3</v>
      </c>
      <c r="D134" s="24">
        <v>3</v>
      </c>
      <c r="E134" s="27"/>
      <c r="F134" s="17"/>
      <c r="H134" s="167"/>
    </row>
    <row r="135" spans="1:8" s="156" customFormat="1" ht="15" x14ac:dyDescent="0.25">
      <c r="A135" s="101">
        <v>5.3031099999999993</v>
      </c>
      <c r="B135" s="22" t="s">
        <v>158</v>
      </c>
      <c r="C135" s="23" t="s">
        <v>3</v>
      </c>
      <c r="D135" s="24">
        <v>3</v>
      </c>
      <c r="E135" s="27"/>
      <c r="F135" s="17"/>
      <c r="H135" s="167"/>
    </row>
    <row r="136" spans="1:8" s="156" customFormat="1" ht="15.75" thickBot="1" x14ac:dyDescent="0.3">
      <c r="A136" s="207"/>
      <c r="B136" s="160"/>
      <c r="C136" s="144"/>
      <c r="D136" s="145"/>
      <c r="E136" s="146"/>
      <c r="F136" s="44"/>
      <c r="H136" s="166"/>
    </row>
    <row r="137" spans="1:8" s="156" customFormat="1" ht="15.75" thickTop="1" x14ac:dyDescent="0.25">
      <c r="A137" s="135">
        <v>5.3040000000000003</v>
      </c>
      <c r="B137" s="136" t="s">
        <v>159</v>
      </c>
      <c r="C137" s="157"/>
      <c r="D137" s="163"/>
      <c r="E137" s="164"/>
      <c r="F137" s="93"/>
      <c r="H137" s="167"/>
    </row>
    <row r="138" spans="1:8" s="156" customFormat="1" ht="15" x14ac:dyDescent="0.25">
      <c r="A138" s="88">
        <v>5.3044000000000002</v>
      </c>
      <c r="B138" s="22" t="s">
        <v>283</v>
      </c>
      <c r="C138" s="23" t="s">
        <v>3</v>
      </c>
      <c r="D138" s="24">
        <v>2</v>
      </c>
      <c r="E138" s="27"/>
      <c r="F138" s="17"/>
      <c r="H138" s="166"/>
    </row>
    <row r="139" spans="1:8" s="156" customFormat="1" ht="15" x14ac:dyDescent="0.25">
      <c r="A139" s="21"/>
      <c r="B139" s="22"/>
      <c r="C139" s="23"/>
      <c r="D139" s="24"/>
      <c r="E139" s="137"/>
      <c r="F139" s="17"/>
      <c r="H139" s="166"/>
    </row>
    <row r="140" spans="1:8" s="156" customFormat="1" ht="15" x14ac:dyDescent="0.25">
      <c r="A140" s="87">
        <v>5.3050000000000006</v>
      </c>
      <c r="B140" s="158" t="s">
        <v>118</v>
      </c>
      <c r="C140" s="23"/>
      <c r="D140" s="24"/>
      <c r="E140" s="137"/>
      <c r="F140" s="17"/>
      <c r="H140" s="166"/>
    </row>
    <row r="141" spans="1:8" s="156" customFormat="1" ht="15" x14ac:dyDescent="0.25">
      <c r="A141" s="88">
        <v>5.3052000000000001</v>
      </c>
      <c r="B141" s="22" t="s">
        <v>164</v>
      </c>
      <c r="C141" s="23" t="s">
        <v>3</v>
      </c>
      <c r="D141" s="24">
        <v>1</v>
      </c>
      <c r="E141" s="27"/>
      <c r="F141" s="17"/>
      <c r="H141" s="167"/>
    </row>
    <row r="142" spans="1:8" s="140" customFormat="1" ht="12.75" x14ac:dyDescent="0.25">
      <c r="A142" s="21"/>
      <c r="B142" s="22"/>
      <c r="C142" s="23"/>
      <c r="D142" s="24"/>
      <c r="E142" s="137"/>
      <c r="F142" s="17"/>
    </row>
    <row r="143" spans="1:8" s="140" customFormat="1" ht="12.75" x14ac:dyDescent="0.25">
      <c r="A143" s="87">
        <v>5.3060000000000009</v>
      </c>
      <c r="B143" s="158" t="s">
        <v>166</v>
      </c>
      <c r="C143" s="23"/>
      <c r="D143" s="24"/>
      <c r="E143" s="137"/>
      <c r="F143" s="17"/>
    </row>
    <row r="144" spans="1:8" s="140" customFormat="1" ht="12.75" x14ac:dyDescent="0.25">
      <c r="A144" s="88">
        <v>5.3061000000000007</v>
      </c>
      <c r="B144" s="22" t="s">
        <v>167</v>
      </c>
      <c r="C144" s="23" t="s">
        <v>25</v>
      </c>
      <c r="D144" s="24">
        <v>3</v>
      </c>
      <c r="E144" s="27"/>
      <c r="F144" s="17"/>
    </row>
    <row r="145" spans="1:8" s="140" customFormat="1" ht="13.5" thickBot="1" x14ac:dyDescent="0.3">
      <c r="A145" s="21"/>
      <c r="B145" s="22"/>
      <c r="C145" s="23"/>
      <c r="D145" s="24"/>
      <c r="E145" s="137"/>
      <c r="F145" s="138"/>
    </row>
    <row r="146" spans="1:8" s="156" customFormat="1" ht="27" customHeight="1" thickTop="1" thickBot="1" x14ac:dyDescent="0.3">
      <c r="A146" s="175"/>
      <c r="B146" s="176"/>
      <c r="C146" s="381" t="str">
        <f>+B112</f>
        <v>DESCRIPTION DES TRAVAUX COURANTS FAIBLES</v>
      </c>
      <c r="D146" s="382"/>
      <c r="E146" s="383"/>
      <c r="F146" s="150"/>
      <c r="H146" s="166"/>
    </row>
    <row r="147" spans="1:8" s="18" customFormat="1" ht="12.75" thickTop="1" x14ac:dyDescent="0.25">
      <c r="A147" s="108"/>
      <c r="B147" s="46"/>
      <c r="C147" s="218"/>
      <c r="D147" s="219"/>
      <c r="E147" s="220"/>
      <c r="F147" s="221"/>
    </row>
    <row r="148" spans="1:8" s="28" customFormat="1" ht="12.75" x14ac:dyDescent="0.25">
      <c r="A148" s="117">
        <v>5.4999999999999991</v>
      </c>
      <c r="B148" s="20" t="s">
        <v>120</v>
      </c>
      <c r="C148" s="14"/>
      <c r="D148" s="15"/>
      <c r="E148" s="16"/>
      <c r="F148" s="17"/>
    </row>
    <row r="149" spans="1:8" s="57" customFormat="1" ht="15" x14ac:dyDescent="0.25">
      <c r="A149" s="121">
        <v>5.5009999999999994</v>
      </c>
      <c r="B149" s="26" t="s">
        <v>121</v>
      </c>
      <c r="C149" s="14" t="s">
        <v>3</v>
      </c>
      <c r="D149" s="15">
        <v>6</v>
      </c>
      <c r="E149" s="27"/>
      <c r="F149" s="17"/>
    </row>
    <row r="150" spans="1:8" s="18" customFormat="1" x14ac:dyDescent="0.25">
      <c r="A150" s="121">
        <v>5.5030000000000001</v>
      </c>
      <c r="B150" s="26" t="s">
        <v>122</v>
      </c>
      <c r="C150" s="14" t="s">
        <v>3</v>
      </c>
      <c r="D150" s="15">
        <v>4</v>
      </c>
      <c r="E150" s="27"/>
      <c r="F150" s="17"/>
    </row>
    <row r="151" spans="1:8" s="57" customFormat="1" ht="15" x14ac:dyDescent="0.25">
      <c r="A151" s="121">
        <v>5.5070000000000014</v>
      </c>
      <c r="B151" s="26" t="s">
        <v>225</v>
      </c>
      <c r="C151" s="14" t="s">
        <v>3</v>
      </c>
      <c r="D151" s="15">
        <v>2</v>
      </c>
      <c r="E151" s="27"/>
      <c r="F151" s="17"/>
    </row>
    <row r="152" spans="1:8" s="18" customFormat="1" x14ac:dyDescent="0.25">
      <c r="A152" s="121">
        <v>5.5080000000000018</v>
      </c>
      <c r="B152" s="26" t="s">
        <v>123</v>
      </c>
      <c r="C152" s="14" t="s">
        <v>3</v>
      </c>
      <c r="D152" s="15">
        <v>3</v>
      </c>
      <c r="E152" s="27"/>
      <c r="F152" s="17"/>
    </row>
    <row r="153" spans="1:8" s="18" customFormat="1" x14ac:dyDescent="0.25">
      <c r="A153" s="121">
        <v>5.5170000000000048</v>
      </c>
      <c r="B153" s="26" t="s">
        <v>124</v>
      </c>
      <c r="C153" s="14" t="s">
        <v>3</v>
      </c>
      <c r="D153" s="15">
        <v>1</v>
      </c>
      <c r="E153" s="27"/>
      <c r="F153" s="17"/>
    </row>
    <row r="154" spans="1:8" s="18" customFormat="1" ht="12.75" thickBot="1" x14ac:dyDescent="0.3">
      <c r="A154" s="111"/>
      <c r="B154" s="213"/>
      <c r="C154" s="15"/>
      <c r="D154" s="210"/>
      <c r="E154" s="211"/>
      <c r="F154" s="212"/>
    </row>
    <row r="155" spans="1:8" s="18" customFormat="1" ht="30.95" customHeight="1" thickTop="1" thickBot="1" x14ac:dyDescent="0.3">
      <c r="A155" s="108"/>
      <c r="B155" s="46"/>
      <c r="C155" s="381" t="str">
        <f>+B148</f>
        <v>DESCRIPTION DES TRAVAUX SECURITE</v>
      </c>
      <c r="D155" s="382"/>
      <c r="E155" s="383"/>
      <c r="F155" s="47"/>
    </row>
    <row r="156" spans="1:8" s="132" customFormat="1" ht="15.75" thickTop="1" thickBot="1" x14ac:dyDescent="0.3">
      <c r="A156" s="69" t="s">
        <v>10</v>
      </c>
      <c r="B156" s="70"/>
      <c r="C156" s="191"/>
      <c r="D156" s="192"/>
      <c r="E156" s="193"/>
      <c r="F156" s="194"/>
    </row>
    <row r="157" spans="1:8" ht="30" customHeight="1" thickTop="1" thickBot="1" x14ac:dyDescent="0.3">
      <c r="A157" s="384" t="s">
        <v>4</v>
      </c>
      <c r="B157" s="385"/>
      <c r="C157" s="385"/>
      <c r="D157" s="385"/>
      <c r="E157" s="386"/>
      <c r="F157" s="234"/>
    </row>
    <row r="158" spans="1:8" ht="15" customHeight="1" thickTop="1" x14ac:dyDescent="0.25">
      <c r="A158" s="195"/>
      <c r="E158" s="199"/>
      <c r="F158" s="139"/>
      <c r="H158" s="140"/>
    </row>
    <row r="159" spans="1:8" ht="12.75" x14ac:dyDescent="0.25">
      <c r="E159" s="199"/>
      <c r="F159" s="139"/>
      <c r="H159" s="140"/>
    </row>
    <row r="160" spans="1:8" customFormat="1" ht="12" customHeight="1" x14ac:dyDescent="0.25">
      <c r="A160" s="2" t="s">
        <v>12</v>
      </c>
      <c r="B160" s="2"/>
      <c r="C160" s="2"/>
      <c r="D160" s="80"/>
      <c r="E160" s="81"/>
      <c r="F160" s="82"/>
      <c r="G160" s="2"/>
    </row>
    <row r="161" spans="2:8" ht="12.75" x14ac:dyDescent="0.25">
      <c r="E161" s="199"/>
      <c r="F161" s="139"/>
      <c r="H161" s="140"/>
    </row>
    <row r="162" spans="2:8" ht="15" x14ac:dyDescent="0.25">
      <c r="B162" s="239"/>
      <c r="E162" s="199"/>
      <c r="F162" s="139"/>
    </row>
    <row r="163" spans="2:8" x14ac:dyDescent="0.25">
      <c r="E163" s="199"/>
      <c r="F163" s="139"/>
    </row>
    <row r="164" spans="2:8" x14ac:dyDescent="0.25">
      <c r="E164" s="199"/>
      <c r="F164" s="139"/>
    </row>
    <row r="165" spans="2:8" x14ac:dyDescent="0.25">
      <c r="E165" s="199"/>
      <c r="F165" s="139"/>
    </row>
    <row r="166" spans="2:8" ht="15" x14ac:dyDescent="0.25">
      <c r="B166" s="239"/>
      <c r="E166" s="199"/>
      <c r="F166" s="139"/>
    </row>
    <row r="167" spans="2:8" x14ac:dyDescent="0.25">
      <c r="E167" s="199"/>
      <c r="F167" s="139"/>
    </row>
    <row r="168" spans="2:8" x14ac:dyDescent="0.25">
      <c r="E168" s="199"/>
      <c r="F168" s="139"/>
    </row>
    <row r="169" spans="2:8" x14ac:dyDescent="0.25">
      <c r="E169" s="199"/>
      <c r="F169" s="139"/>
    </row>
    <row r="170" spans="2:8" x14ac:dyDescent="0.25">
      <c r="E170" s="199"/>
      <c r="F170" s="139"/>
    </row>
    <row r="171" spans="2:8" x14ac:dyDescent="0.25">
      <c r="E171" s="199"/>
      <c r="F171" s="139"/>
    </row>
    <row r="172" spans="2:8" x14ac:dyDescent="0.25">
      <c r="E172" s="199"/>
      <c r="F172" s="139"/>
    </row>
    <row r="173" spans="2:8" x14ac:dyDescent="0.25">
      <c r="E173" s="199"/>
      <c r="F173" s="139"/>
    </row>
    <row r="174" spans="2:8" x14ac:dyDescent="0.25">
      <c r="E174" s="199"/>
      <c r="F174" s="139"/>
    </row>
    <row r="175" spans="2:8" x14ac:dyDescent="0.25">
      <c r="E175" s="199"/>
      <c r="F175" s="139"/>
    </row>
    <row r="176" spans="2:8" x14ac:dyDescent="0.25">
      <c r="E176" s="199"/>
      <c r="F176" s="139"/>
    </row>
    <row r="177" spans="5:6" x14ac:dyDescent="0.25">
      <c r="E177" s="199"/>
      <c r="F177" s="139"/>
    </row>
    <row r="178" spans="5:6" x14ac:dyDescent="0.25">
      <c r="E178" s="199"/>
      <c r="F178" s="139"/>
    </row>
    <row r="179" spans="5:6" x14ac:dyDescent="0.25">
      <c r="E179" s="199"/>
      <c r="F179" s="139"/>
    </row>
    <row r="180" spans="5:6" x14ac:dyDescent="0.25">
      <c r="E180" s="199"/>
      <c r="F180" s="139"/>
    </row>
    <row r="181" spans="5:6" x14ac:dyDescent="0.25">
      <c r="E181" s="199"/>
      <c r="F181" s="139"/>
    </row>
    <row r="182" spans="5:6" x14ac:dyDescent="0.25">
      <c r="E182" s="199"/>
      <c r="F182" s="139"/>
    </row>
    <row r="183" spans="5:6" x14ac:dyDescent="0.25">
      <c r="E183" s="199"/>
      <c r="F183" s="139"/>
    </row>
    <row r="184" spans="5:6" x14ac:dyDescent="0.25">
      <c r="E184" s="199"/>
      <c r="F184" s="139"/>
    </row>
    <row r="185" spans="5:6" x14ac:dyDescent="0.25">
      <c r="E185" s="199"/>
      <c r="F185" s="139"/>
    </row>
    <row r="186" spans="5:6" x14ac:dyDescent="0.25">
      <c r="E186" s="199"/>
      <c r="F186" s="139"/>
    </row>
    <row r="187" spans="5:6" x14ac:dyDescent="0.25">
      <c r="E187" s="199"/>
      <c r="F187" s="139"/>
    </row>
    <row r="188" spans="5:6" x14ac:dyDescent="0.25">
      <c r="E188" s="199"/>
      <c r="F188" s="139"/>
    </row>
    <row r="189" spans="5:6" x14ac:dyDescent="0.25">
      <c r="E189" s="199"/>
      <c r="F189" s="139"/>
    </row>
    <row r="190" spans="5:6" x14ac:dyDescent="0.25">
      <c r="F190" s="201"/>
    </row>
    <row r="191" spans="5:6" x14ac:dyDescent="0.25">
      <c r="F191" s="201"/>
    </row>
    <row r="192" spans="5:6" x14ac:dyDescent="0.25">
      <c r="F192" s="201"/>
    </row>
    <row r="193" spans="6:6" x14ac:dyDescent="0.25">
      <c r="F193" s="201"/>
    </row>
    <row r="194" spans="6:6" x14ac:dyDescent="0.25">
      <c r="F194" s="201"/>
    </row>
    <row r="195" spans="6:6" x14ac:dyDescent="0.25">
      <c r="F195" s="201"/>
    </row>
    <row r="196" spans="6:6" x14ac:dyDescent="0.25">
      <c r="F196" s="201"/>
    </row>
    <row r="197" spans="6:6" x14ac:dyDescent="0.25">
      <c r="F197" s="201"/>
    </row>
    <row r="198" spans="6:6" x14ac:dyDescent="0.25">
      <c r="F198" s="201"/>
    </row>
    <row r="199" spans="6:6" x14ac:dyDescent="0.25">
      <c r="F199" s="201"/>
    </row>
    <row r="200" spans="6:6" x14ac:dyDescent="0.25">
      <c r="F200" s="201"/>
    </row>
    <row r="201" spans="6:6" x14ac:dyDescent="0.25">
      <c r="F201" s="201"/>
    </row>
    <row r="202" spans="6:6" x14ac:dyDescent="0.25">
      <c r="F202" s="201"/>
    </row>
    <row r="203" spans="6:6" x14ac:dyDescent="0.25">
      <c r="F203" s="201"/>
    </row>
    <row r="204" spans="6:6" x14ac:dyDescent="0.25">
      <c r="F204" s="201"/>
    </row>
    <row r="205" spans="6:6" x14ac:dyDescent="0.25">
      <c r="F205" s="201"/>
    </row>
    <row r="206" spans="6:6" x14ac:dyDescent="0.25">
      <c r="F206" s="201"/>
    </row>
    <row r="207" spans="6:6" x14ac:dyDescent="0.25">
      <c r="F207" s="201"/>
    </row>
    <row r="208" spans="6:6" x14ac:dyDescent="0.25">
      <c r="F208" s="201"/>
    </row>
    <row r="209" spans="6:6" x14ac:dyDescent="0.25">
      <c r="F209" s="201"/>
    </row>
    <row r="210" spans="6:6" x14ac:dyDescent="0.25">
      <c r="F210" s="201"/>
    </row>
    <row r="211" spans="6:6" x14ac:dyDescent="0.25">
      <c r="F211" s="201"/>
    </row>
    <row r="212" spans="6:6" x14ac:dyDescent="0.25">
      <c r="F212" s="201"/>
    </row>
    <row r="213" spans="6:6" x14ac:dyDescent="0.25">
      <c r="F213" s="201"/>
    </row>
    <row r="214" spans="6:6" x14ac:dyDescent="0.25">
      <c r="F214" s="201"/>
    </row>
    <row r="215" spans="6:6" x14ac:dyDescent="0.25">
      <c r="F215" s="201"/>
    </row>
    <row r="216" spans="6:6" x14ac:dyDescent="0.25">
      <c r="F216" s="201"/>
    </row>
    <row r="217" spans="6:6" x14ac:dyDescent="0.25">
      <c r="F217" s="201"/>
    </row>
    <row r="218" spans="6:6" x14ac:dyDescent="0.25">
      <c r="F218" s="201"/>
    </row>
    <row r="219" spans="6:6" x14ac:dyDescent="0.25">
      <c r="F219" s="201"/>
    </row>
    <row r="220" spans="6:6" x14ac:dyDescent="0.25">
      <c r="F220" s="201"/>
    </row>
    <row r="221" spans="6:6" x14ac:dyDescent="0.25">
      <c r="F221" s="201"/>
    </row>
    <row r="222" spans="6:6" x14ac:dyDescent="0.25">
      <c r="F222" s="201"/>
    </row>
    <row r="223" spans="6:6" x14ac:dyDescent="0.25">
      <c r="F223" s="201"/>
    </row>
    <row r="224" spans="6:6" x14ac:dyDescent="0.25">
      <c r="F224" s="201"/>
    </row>
    <row r="225" spans="6:6" x14ac:dyDescent="0.25">
      <c r="F225" s="201"/>
    </row>
    <row r="226" spans="6:6" x14ac:dyDescent="0.25">
      <c r="F226" s="201"/>
    </row>
    <row r="227" spans="6:6" x14ac:dyDescent="0.25">
      <c r="F227" s="201"/>
    </row>
    <row r="228" spans="6:6" x14ac:dyDescent="0.25">
      <c r="F228" s="201"/>
    </row>
    <row r="229" spans="6:6" x14ac:dyDescent="0.25">
      <c r="F229" s="201"/>
    </row>
    <row r="230" spans="6:6" x14ac:dyDescent="0.25">
      <c r="F230" s="201"/>
    </row>
    <row r="231" spans="6:6" x14ac:dyDescent="0.25">
      <c r="F231" s="201"/>
    </row>
    <row r="232" spans="6:6" x14ac:dyDescent="0.25">
      <c r="F232" s="201"/>
    </row>
    <row r="233" spans="6:6" x14ac:dyDescent="0.25">
      <c r="F233" s="201"/>
    </row>
    <row r="234" spans="6:6" x14ac:dyDescent="0.25">
      <c r="F234" s="201"/>
    </row>
    <row r="235" spans="6:6" x14ac:dyDescent="0.25">
      <c r="F235" s="201"/>
    </row>
    <row r="236" spans="6:6" x14ac:dyDescent="0.25">
      <c r="F236" s="201"/>
    </row>
    <row r="237" spans="6:6" x14ac:dyDescent="0.25">
      <c r="F237" s="201"/>
    </row>
    <row r="238" spans="6:6" x14ac:dyDescent="0.25">
      <c r="F238" s="201"/>
    </row>
    <row r="239" spans="6:6" x14ac:dyDescent="0.25">
      <c r="F239" s="201"/>
    </row>
    <row r="240" spans="6:6" x14ac:dyDescent="0.25">
      <c r="F240" s="201"/>
    </row>
    <row r="241" spans="6:6" x14ac:dyDescent="0.25">
      <c r="F241" s="201"/>
    </row>
    <row r="242" spans="6:6" x14ac:dyDescent="0.25">
      <c r="F242" s="201"/>
    </row>
    <row r="243" spans="6:6" x14ac:dyDescent="0.25">
      <c r="F243" s="201"/>
    </row>
    <row r="244" spans="6:6" x14ac:dyDescent="0.25">
      <c r="F244" s="201"/>
    </row>
    <row r="245" spans="6:6" x14ac:dyDescent="0.25">
      <c r="F245" s="201"/>
    </row>
    <row r="246" spans="6:6" x14ac:dyDescent="0.25">
      <c r="F246" s="201"/>
    </row>
    <row r="247" spans="6:6" x14ac:dyDescent="0.25">
      <c r="F247" s="201"/>
    </row>
    <row r="248" spans="6:6" x14ac:dyDescent="0.25">
      <c r="F248" s="201"/>
    </row>
    <row r="249" spans="6:6" x14ac:dyDescent="0.25">
      <c r="F249" s="201"/>
    </row>
    <row r="250" spans="6:6" x14ac:dyDescent="0.25">
      <c r="F250" s="201"/>
    </row>
    <row r="251" spans="6:6" x14ac:dyDescent="0.25">
      <c r="F251" s="201"/>
    </row>
    <row r="252" spans="6:6" x14ac:dyDescent="0.25">
      <c r="F252" s="201"/>
    </row>
    <row r="253" spans="6:6" x14ac:dyDescent="0.25">
      <c r="F253" s="201"/>
    </row>
    <row r="254" spans="6:6" x14ac:dyDescent="0.25">
      <c r="F254" s="201"/>
    </row>
    <row r="255" spans="6:6" x14ac:dyDescent="0.25">
      <c r="F255" s="201"/>
    </row>
    <row r="256" spans="6:6" x14ac:dyDescent="0.25">
      <c r="F256" s="201"/>
    </row>
    <row r="257" spans="6:6" x14ac:dyDescent="0.25">
      <c r="F257" s="201"/>
    </row>
    <row r="258" spans="6:6" x14ac:dyDescent="0.25">
      <c r="F258" s="201"/>
    </row>
    <row r="259" spans="6:6" x14ac:dyDescent="0.25">
      <c r="F259" s="201"/>
    </row>
    <row r="260" spans="6:6" x14ac:dyDescent="0.25">
      <c r="F260" s="201"/>
    </row>
    <row r="261" spans="6:6" x14ac:dyDescent="0.25">
      <c r="F261" s="201"/>
    </row>
    <row r="262" spans="6:6" x14ac:dyDescent="0.25">
      <c r="F262" s="201"/>
    </row>
    <row r="263" spans="6:6" x14ac:dyDescent="0.25">
      <c r="F263" s="201"/>
    </row>
    <row r="264" spans="6:6" x14ac:dyDescent="0.25">
      <c r="F264" s="201"/>
    </row>
    <row r="265" spans="6:6" x14ac:dyDescent="0.25">
      <c r="F265" s="201"/>
    </row>
    <row r="266" spans="6:6" x14ac:dyDescent="0.25">
      <c r="F266" s="201"/>
    </row>
    <row r="267" spans="6:6" x14ac:dyDescent="0.25">
      <c r="F267" s="201"/>
    </row>
    <row r="268" spans="6:6" x14ac:dyDescent="0.25">
      <c r="F268" s="201"/>
    </row>
    <row r="269" spans="6:6" x14ac:dyDescent="0.25">
      <c r="F269" s="201"/>
    </row>
    <row r="270" spans="6:6" x14ac:dyDescent="0.25">
      <c r="F270" s="201"/>
    </row>
    <row r="271" spans="6:6" x14ac:dyDescent="0.25">
      <c r="F271" s="201"/>
    </row>
    <row r="272" spans="6:6" x14ac:dyDescent="0.25">
      <c r="F272" s="201"/>
    </row>
    <row r="273" spans="6:6" x14ac:dyDescent="0.25">
      <c r="F273" s="201"/>
    </row>
    <row r="274" spans="6:6" x14ac:dyDescent="0.25">
      <c r="F274" s="201"/>
    </row>
    <row r="275" spans="6:6" x14ac:dyDescent="0.25">
      <c r="F275" s="201"/>
    </row>
    <row r="276" spans="6:6" x14ac:dyDescent="0.25">
      <c r="F276" s="201"/>
    </row>
    <row r="277" spans="6:6" x14ac:dyDescent="0.25">
      <c r="F277" s="201"/>
    </row>
    <row r="278" spans="6:6" x14ac:dyDescent="0.25">
      <c r="F278" s="201"/>
    </row>
    <row r="279" spans="6:6" x14ac:dyDescent="0.25">
      <c r="F279" s="201"/>
    </row>
    <row r="280" spans="6:6" x14ac:dyDescent="0.25">
      <c r="F280" s="201"/>
    </row>
    <row r="281" spans="6:6" x14ac:dyDescent="0.25">
      <c r="F281" s="201"/>
    </row>
    <row r="282" spans="6:6" x14ac:dyDescent="0.25">
      <c r="F282" s="201"/>
    </row>
    <row r="283" spans="6:6" x14ac:dyDescent="0.25">
      <c r="F283" s="201"/>
    </row>
    <row r="284" spans="6:6" x14ac:dyDescent="0.25">
      <c r="F284" s="201"/>
    </row>
    <row r="285" spans="6:6" x14ac:dyDescent="0.25">
      <c r="F285" s="201"/>
    </row>
    <row r="286" spans="6:6" x14ac:dyDescent="0.25">
      <c r="F286" s="201"/>
    </row>
    <row r="287" spans="6:6" x14ac:dyDescent="0.25">
      <c r="F287" s="201"/>
    </row>
    <row r="288" spans="6:6" x14ac:dyDescent="0.25">
      <c r="F288" s="201"/>
    </row>
    <row r="289" spans="6:6" x14ac:dyDescent="0.25">
      <c r="F289" s="201"/>
    </row>
    <row r="290" spans="6:6" x14ac:dyDescent="0.25">
      <c r="F290" s="201"/>
    </row>
    <row r="291" spans="6:6" x14ac:dyDescent="0.25">
      <c r="F291" s="201"/>
    </row>
    <row r="292" spans="6:6" x14ac:dyDescent="0.25">
      <c r="F292" s="201"/>
    </row>
    <row r="293" spans="6:6" x14ac:dyDescent="0.25">
      <c r="F293" s="201"/>
    </row>
    <row r="294" spans="6:6" x14ac:dyDescent="0.25">
      <c r="F294" s="201"/>
    </row>
    <row r="295" spans="6:6" x14ac:dyDescent="0.25">
      <c r="F295" s="201"/>
    </row>
    <row r="296" spans="6:6" x14ac:dyDescent="0.25">
      <c r="F296" s="201"/>
    </row>
    <row r="297" spans="6:6" x14ac:dyDescent="0.25">
      <c r="F297" s="201"/>
    </row>
    <row r="298" spans="6:6" x14ac:dyDescent="0.25">
      <c r="F298" s="201"/>
    </row>
    <row r="299" spans="6:6" x14ac:dyDescent="0.25">
      <c r="F299" s="201"/>
    </row>
    <row r="300" spans="6:6" x14ac:dyDescent="0.25">
      <c r="F300" s="201"/>
    </row>
    <row r="301" spans="6:6" x14ac:dyDescent="0.25">
      <c r="F301" s="201"/>
    </row>
    <row r="302" spans="6:6" x14ac:dyDescent="0.25">
      <c r="F302" s="201"/>
    </row>
    <row r="303" spans="6:6" x14ac:dyDescent="0.25">
      <c r="F303" s="201"/>
    </row>
    <row r="304" spans="6:6" x14ac:dyDescent="0.25">
      <c r="F304" s="201"/>
    </row>
    <row r="305" spans="6:6" x14ac:dyDescent="0.25">
      <c r="F305" s="201"/>
    </row>
    <row r="306" spans="6:6" x14ac:dyDescent="0.25">
      <c r="F306" s="201"/>
    </row>
    <row r="307" spans="6:6" x14ac:dyDescent="0.25">
      <c r="F307" s="201"/>
    </row>
    <row r="308" spans="6:6" x14ac:dyDescent="0.25">
      <c r="F308" s="201"/>
    </row>
    <row r="309" spans="6:6" x14ac:dyDescent="0.25">
      <c r="F309" s="201"/>
    </row>
    <row r="310" spans="6:6" x14ac:dyDescent="0.25">
      <c r="F310" s="201"/>
    </row>
    <row r="311" spans="6:6" x14ac:dyDescent="0.25">
      <c r="F311" s="201"/>
    </row>
    <row r="312" spans="6:6" x14ac:dyDescent="0.25">
      <c r="F312" s="201"/>
    </row>
    <row r="313" spans="6:6" x14ac:dyDescent="0.25">
      <c r="F313" s="201"/>
    </row>
    <row r="314" spans="6:6" x14ac:dyDescent="0.25">
      <c r="F314" s="201"/>
    </row>
    <row r="315" spans="6:6" x14ac:dyDescent="0.25">
      <c r="F315" s="201"/>
    </row>
    <row r="316" spans="6:6" x14ac:dyDescent="0.25">
      <c r="F316" s="201"/>
    </row>
    <row r="317" spans="6:6" x14ac:dyDescent="0.25">
      <c r="F317" s="201"/>
    </row>
    <row r="318" spans="6:6" x14ac:dyDescent="0.25">
      <c r="F318" s="201"/>
    </row>
    <row r="319" spans="6:6" x14ac:dyDescent="0.25">
      <c r="F319" s="201"/>
    </row>
    <row r="320" spans="6:6" x14ac:dyDescent="0.25">
      <c r="F320" s="201"/>
    </row>
    <row r="321" spans="6:6" x14ac:dyDescent="0.25">
      <c r="F321" s="201"/>
    </row>
    <row r="322" spans="6:6" x14ac:dyDescent="0.25">
      <c r="F322" s="201"/>
    </row>
    <row r="323" spans="6:6" x14ac:dyDescent="0.25">
      <c r="F323" s="201"/>
    </row>
    <row r="324" spans="6:6" x14ac:dyDescent="0.25">
      <c r="F324" s="201"/>
    </row>
    <row r="325" spans="6:6" x14ac:dyDescent="0.25">
      <c r="F325" s="201"/>
    </row>
    <row r="326" spans="6:6" x14ac:dyDescent="0.25">
      <c r="F326" s="201"/>
    </row>
    <row r="327" spans="6:6" x14ac:dyDescent="0.25">
      <c r="F327" s="201"/>
    </row>
    <row r="328" spans="6:6" x14ac:dyDescent="0.25">
      <c r="F328" s="201"/>
    </row>
    <row r="329" spans="6:6" x14ac:dyDescent="0.25">
      <c r="F329" s="201"/>
    </row>
    <row r="330" spans="6:6" x14ac:dyDescent="0.25">
      <c r="F330" s="201"/>
    </row>
    <row r="331" spans="6:6" x14ac:dyDescent="0.25">
      <c r="F331" s="201"/>
    </row>
    <row r="332" spans="6:6" x14ac:dyDescent="0.25">
      <c r="F332" s="201"/>
    </row>
    <row r="333" spans="6:6" x14ac:dyDescent="0.25">
      <c r="F333" s="201"/>
    </row>
    <row r="334" spans="6:6" x14ac:dyDescent="0.25">
      <c r="F334" s="201"/>
    </row>
    <row r="335" spans="6:6" x14ac:dyDescent="0.25">
      <c r="F335" s="201"/>
    </row>
    <row r="336" spans="6:6" x14ac:dyDescent="0.25">
      <c r="F336" s="201"/>
    </row>
    <row r="337" spans="6:6" x14ac:dyDescent="0.25">
      <c r="F337" s="201"/>
    </row>
    <row r="338" spans="6:6" x14ac:dyDescent="0.25">
      <c r="F338" s="201"/>
    </row>
    <row r="339" spans="6:6" x14ac:dyDescent="0.25">
      <c r="F339" s="201"/>
    </row>
    <row r="340" spans="6:6" x14ac:dyDescent="0.25">
      <c r="F340" s="201"/>
    </row>
    <row r="341" spans="6:6" x14ac:dyDescent="0.25">
      <c r="F341" s="201"/>
    </row>
    <row r="342" spans="6:6" x14ac:dyDescent="0.25">
      <c r="F342" s="201"/>
    </row>
    <row r="343" spans="6:6" x14ac:dyDescent="0.25">
      <c r="F343" s="201"/>
    </row>
    <row r="344" spans="6:6" x14ac:dyDescent="0.25">
      <c r="F344" s="201"/>
    </row>
    <row r="345" spans="6:6" x14ac:dyDescent="0.25">
      <c r="F345" s="201"/>
    </row>
    <row r="346" spans="6:6" x14ac:dyDescent="0.25">
      <c r="F346" s="201"/>
    </row>
    <row r="347" spans="6:6" x14ac:dyDescent="0.25">
      <c r="F347" s="201"/>
    </row>
    <row r="348" spans="6:6" x14ac:dyDescent="0.25">
      <c r="F348" s="201"/>
    </row>
    <row r="349" spans="6:6" x14ac:dyDescent="0.25">
      <c r="F349" s="201"/>
    </row>
    <row r="350" spans="6:6" x14ac:dyDescent="0.25">
      <c r="F350" s="201"/>
    </row>
    <row r="351" spans="6:6" x14ac:dyDescent="0.25">
      <c r="F351" s="201"/>
    </row>
    <row r="352" spans="6:6" x14ac:dyDescent="0.25">
      <c r="F352" s="201"/>
    </row>
    <row r="353" spans="6:6" x14ac:dyDescent="0.25">
      <c r="F353" s="201"/>
    </row>
    <row r="354" spans="6:6" x14ac:dyDescent="0.25">
      <c r="F354" s="201"/>
    </row>
    <row r="355" spans="6:6" x14ac:dyDescent="0.25">
      <c r="F355" s="201"/>
    </row>
    <row r="356" spans="6:6" x14ac:dyDescent="0.25">
      <c r="F356" s="201"/>
    </row>
    <row r="357" spans="6:6" x14ac:dyDescent="0.25">
      <c r="F357" s="201"/>
    </row>
    <row r="358" spans="6:6" x14ac:dyDescent="0.25">
      <c r="F358" s="201"/>
    </row>
    <row r="359" spans="6:6" x14ac:dyDescent="0.25">
      <c r="F359" s="201"/>
    </row>
    <row r="360" spans="6:6" x14ac:dyDescent="0.25">
      <c r="F360" s="201"/>
    </row>
    <row r="361" spans="6:6" x14ac:dyDescent="0.25">
      <c r="F361" s="201"/>
    </row>
    <row r="362" spans="6:6" x14ac:dyDescent="0.25">
      <c r="F362" s="201"/>
    </row>
    <row r="363" spans="6:6" x14ac:dyDescent="0.25">
      <c r="F363" s="201"/>
    </row>
    <row r="364" spans="6:6" x14ac:dyDescent="0.25">
      <c r="F364" s="201"/>
    </row>
    <row r="365" spans="6:6" x14ac:dyDescent="0.25">
      <c r="F365" s="201"/>
    </row>
    <row r="366" spans="6:6" x14ac:dyDescent="0.25">
      <c r="F366" s="201"/>
    </row>
    <row r="367" spans="6:6" x14ac:dyDescent="0.25">
      <c r="F367" s="201"/>
    </row>
    <row r="368" spans="6:6" x14ac:dyDescent="0.25">
      <c r="F368" s="201"/>
    </row>
    <row r="369" spans="6:6" x14ac:dyDescent="0.25">
      <c r="F369" s="201"/>
    </row>
    <row r="370" spans="6:6" x14ac:dyDescent="0.25">
      <c r="F370" s="201"/>
    </row>
    <row r="371" spans="6:6" x14ac:dyDescent="0.25">
      <c r="F371" s="201"/>
    </row>
    <row r="372" spans="6:6" x14ac:dyDescent="0.25">
      <c r="F372" s="201"/>
    </row>
    <row r="373" spans="6:6" x14ac:dyDescent="0.25">
      <c r="F373" s="201"/>
    </row>
    <row r="374" spans="6:6" x14ac:dyDescent="0.25">
      <c r="F374" s="201"/>
    </row>
    <row r="375" spans="6:6" x14ac:dyDescent="0.25">
      <c r="F375" s="201"/>
    </row>
    <row r="376" spans="6:6" x14ac:dyDescent="0.25">
      <c r="F376" s="201"/>
    </row>
    <row r="377" spans="6:6" x14ac:dyDescent="0.25">
      <c r="F377" s="201"/>
    </row>
    <row r="378" spans="6:6" x14ac:dyDescent="0.25">
      <c r="F378" s="201"/>
    </row>
    <row r="379" spans="6:6" x14ac:dyDescent="0.25">
      <c r="F379" s="201"/>
    </row>
    <row r="380" spans="6:6" x14ac:dyDescent="0.25">
      <c r="F380" s="201"/>
    </row>
    <row r="381" spans="6:6" x14ac:dyDescent="0.25">
      <c r="F381" s="201"/>
    </row>
    <row r="382" spans="6:6" x14ac:dyDescent="0.25">
      <c r="F382" s="201"/>
    </row>
    <row r="383" spans="6:6" x14ac:dyDescent="0.25">
      <c r="F383" s="201"/>
    </row>
  </sheetData>
  <mergeCells count="12">
    <mergeCell ref="A157:E157"/>
    <mergeCell ref="A1:F1"/>
    <mergeCell ref="A2:F2"/>
    <mergeCell ref="A3:F3"/>
    <mergeCell ref="A4:F4"/>
    <mergeCell ref="E8:F8"/>
    <mergeCell ref="E9:F9"/>
    <mergeCell ref="C33:E33"/>
    <mergeCell ref="B35:B39"/>
    <mergeCell ref="C110:E110"/>
    <mergeCell ref="C146:E146"/>
    <mergeCell ref="C155:E155"/>
  </mergeCells>
  <conditionalFormatting sqref="E11:E12">
    <cfRule type="cellIs" dxfId="95" priority="1" operator="equal">
      <formula>0</formula>
    </cfRule>
  </conditionalFormatting>
  <conditionalFormatting sqref="E43:E46">
    <cfRule type="cellIs" dxfId="94" priority="2" operator="equal">
      <formula>0</formula>
    </cfRule>
  </conditionalFormatting>
  <conditionalFormatting sqref="E50:E51 E55:E56 E58:E59 E62 E64 E68">
    <cfRule type="cellIs" dxfId="93" priority="3" operator="equal">
      <formula>0</formula>
    </cfRule>
  </conditionalFormatting>
  <conditionalFormatting sqref="E72:E73 E75:E81 E85:E89">
    <cfRule type="cellIs" dxfId="92" priority="4" operator="equal">
      <formula>0</formula>
    </cfRule>
  </conditionalFormatting>
  <conditionalFormatting sqref="E91:E93">
    <cfRule type="cellIs" dxfId="91" priority="5" operator="equal">
      <formula>0</formula>
    </cfRule>
  </conditionalFormatting>
  <conditionalFormatting sqref="E95 E98:E103 E106:E108">
    <cfRule type="cellIs" dxfId="90" priority="6" operator="equal">
      <formula>0</formula>
    </cfRule>
  </conditionalFormatting>
  <conditionalFormatting sqref="E115 E117 E120:E126 E128:E129 E132:E135">
    <cfRule type="cellIs" dxfId="89" priority="7" operator="equal">
      <formula>0</formula>
    </cfRule>
  </conditionalFormatting>
  <conditionalFormatting sqref="E138 E141 E144">
    <cfRule type="cellIs" dxfId="88" priority="8" operator="equal">
      <formula>0</formula>
    </cfRule>
  </conditionalFormatting>
  <conditionalFormatting sqref="E149:E153">
    <cfRule type="cellIs" dxfId="87" priority="9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3" manualBreakCount="3">
    <brk id="47" max="5" man="1"/>
    <brk id="93" max="5" man="1"/>
    <brk id="136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3507-8FD0-46FF-B727-E26CA150F9A5}">
  <sheetPr>
    <pageSetUpPr fitToPage="1"/>
  </sheetPr>
  <dimension ref="A1:M283"/>
  <sheetViews>
    <sheetView zoomScaleNormal="100" zoomScaleSheetLayoutView="115" workbookViewId="0">
      <selection activeCell="A62" sqref="A62"/>
    </sheetView>
  </sheetViews>
  <sheetFormatPr baseColWidth="10" defaultColWidth="11.42578125" defaultRowHeight="12" x14ac:dyDescent="0.25"/>
  <cols>
    <col min="1" max="1" width="7.7109375" style="200" customWidth="1"/>
    <col min="2" max="2" width="46.7109375" style="196" customWidth="1"/>
    <col min="3" max="3" width="4.7109375" style="197" customWidth="1"/>
    <col min="4" max="4" width="11.7109375" style="198" customWidth="1"/>
    <col min="5" max="5" width="12.7109375" style="201" customWidth="1"/>
    <col min="6" max="6" width="17.7109375" style="202" customWidth="1"/>
    <col min="7" max="7" width="3.7109375" style="139" customWidth="1"/>
    <col min="8" max="214" width="11.42578125" style="139"/>
    <col min="215" max="215" width="10.7109375" style="139" customWidth="1"/>
    <col min="216" max="216" width="50.7109375" style="139" customWidth="1"/>
    <col min="217" max="217" width="5.7109375" style="139" customWidth="1"/>
    <col min="218" max="218" width="8.7109375" style="139" customWidth="1"/>
    <col min="219" max="219" width="10.7109375" style="139" customWidth="1"/>
    <col min="220" max="220" width="13.7109375" style="139" customWidth="1"/>
    <col min="221" max="221" width="3.7109375" style="139" customWidth="1"/>
    <col min="222" max="470" width="11.42578125" style="139"/>
    <col min="471" max="471" width="10.7109375" style="139" customWidth="1"/>
    <col min="472" max="472" width="50.7109375" style="139" customWidth="1"/>
    <col min="473" max="473" width="5.7109375" style="139" customWidth="1"/>
    <col min="474" max="474" width="8.7109375" style="139" customWidth="1"/>
    <col min="475" max="475" width="10.7109375" style="139" customWidth="1"/>
    <col min="476" max="476" width="13.7109375" style="139" customWidth="1"/>
    <col min="477" max="477" width="3.7109375" style="139" customWidth="1"/>
    <col min="478" max="726" width="11.42578125" style="139"/>
    <col min="727" max="727" width="10.7109375" style="139" customWidth="1"/>
    <col min="728" max="728" width="50.7109375" style="139" customWidth="1"/>
    <col min="729" max="729" width="5.7109375" style="139" customWidth="1"/>
    <col min="730" max="730" width="8.7109375" style="139" customWidth="1"/>
    <col min="731" max="731" width="10.7109375" style="139" customWidth="1"/>
    <col min="732" max="732" width="13.7109375" style="139" customWidth="1"/>
    <col min="733" max="733" width="3.7109375" style="139" customWidth="1"/>
    <col min="734" max="982" width="11.42578125" style="139"/>
    <col min="983" max="983" width="10.7109375" style="139" customWidth="1"/>
    <col min="984" max="984" width="50.7109375" style="139" customWidth="1"/>
    <col min="985" max="985" width="5.7109375" style="139" customWidth="1"/>
    <col min="986" max="986" width="8.7109375" style="139" customWidth="1"/>
    <col min="987" max="987" width="10.7109375" style="139" customWidth="1"/>
    <col min="988" max="988" width="13.7109375" style="139" customWidth="1"/>
    <col min="989" max="989" width="3.7109375" style="139" customWidth="1"/>
    <col min="990" max="1238" width="11.42578125" style="139"/>
    <col min="1239" max="1239" width="10.7109375" style="139" customWidth="1"/>
    <col min="1240" max="1240" width="50.7109375" style="139" customWidth="1"/>
    <col min="1241" max="1241" width="5.7109375" style="139" customWidth="1"/>
    <col min="1242" max="1242" width="8.7109375" style="139" customWidth="1"/>
    <col min="1243" max="1243" width="10.7109375" style="139" customWidth="1"/>
    <col min="1244" max="1244" width="13.7109375" style="139" customWidth="1"/>
    <col min="1245" max="1245" width="3.7109375" style="139" customWidth="1"/>
    <col min="1246" max="1494" width="11.42578125" style="139"/>
    <col min="1495" max="1495" width="10.7109375" style="139" customWidth="1"/>
    <col min="1496" max="1496" width="50.7109375" style="139" customWidth="1"/>
    <col min="1497" max="1497" width="5.7109375" style="139" customWidth="1"/>
    <col min="1498" max="1498" width="8.7109375" style="139" customWidth="1"/>
    <col min="1499" max="1499" width="10.7109375" style="139" customWidth="1"/>
    <col min="1500" max="1500" width="13.7109375" style="139" customWidth="1"/>
    <col min="1501" max="1501" width="3.7109375" style="139" customWidth="1"/>
    <col min="1502" max="1750" width="11.42578125" style="139"/>
    <col min="1751" max="1751" width="10.7109375" style="139" customWidth="1"/>
    <col min="1752" max="1752" width="50.7109375" style="139" customWidth="1"/>
    <col min="1753" max="1753" width="5.7109375" style="139" customWidth="1"/>
    <col min="1754" max="1754" width="8.7109375" style="139" customWidth="1"/>
    <col min="1755" max="1755" width="10.7109375" style="139" customWidth="1"/>
    <col min="1756" max="1756" width="13.7109375" style="139" customWidth="1"/>
    <col min="1757" max="1757" width="3.7109375" style="139" customWidth="1"/>
    <col min="1758" max="2006" width="11.42578125" style="139"/>
    <col min="2007" max="2007" width="10.7109375" style="139" customWidth="1"/>
    <col min="2008" max="2008" width="50.7109375" style="139" customWidth="1"/>
    <col min="2009" max="2009" width="5.7109375" style="139" customWidth="1"/>
    <col min="2010" max="2010" width="8.7109375" style="139" customWidth="1"/>
    <col min="2011" max="2011" width="10.7109375" style="139" customWidth="1"/>
    <col min="2012" max="2012" width="13.7109375" style="139" customWidth="1"/>
    <col min="2013" max="2013" width="3.7109375" style="139" customWidth="1"/>
    <col min="2014" max="2262" width="11.42578125" style="139"/>
    <col min="2263" max="2263" width="10.7109375" style="139" customWidth="1"/>
    <col min="2264" max="2264" width="50.7109375" style="139" customWidth="1"/>
    <col min="2265" max="2265" width="5.7109375" style="139" customWidth="1"/>
    <col min="2266" max="2266" width="8.7109375" style="139" customWidth="1"/>
    <col min="2267" max="2267" width="10.7109375" style="139" customWidth="1"/>
    <col min="2268" max="2268" width="13.7109375" style="139" customWidth="1"/>
    <col min="2269" max="2269" width="3.7109375" style="139" customWidth="1"/>
    <col min="2270" max="2518" width="11.42578125" style="139"/>
    <col min="2519" max="2519" width="10.7109375" style="139" customWidth="1"/>
    <col min="2520" max="2520" width="50.7109375" style="139" customWidth="1"/>
    <col min="2521" max="2521" width="5.7109375" style="139" customWidth="1"/>
    <col min="2522" max="2522" width="8.7109375" style="139" customWidth="1"/>
    <col min="2523" max="2523" width="10.7109375" style="139" customWidth="1"/>
    <col min="2524" max="2524" width="13.7109375" style="139" customWidth="1"/>
    <col min="2525" max="2525" width="3.7109375" style="139" customWidth="1"/>
    <col min="2526" max="2774" width="11.42578125" style="139"/>
    <col min="2775" max="2775" width="10.7109375" style="139" customWidth="1"/>
    <col min="2776" max="2776" width="50.7109375" style="139" customWidth="1"/>
    <col min="2777" max="2777" width="5.7109375" style="139" customWidth="1"/>
    <col min="2778" max="2778" width="8.7109375" style="139" customWidth="1"/>
    <col min="2779" max="2779" width="10.7109375" style="139" customWidth="1"/>
    <col min="2780" max="2780" width="13.7109375" style="139" customWidth="1"/>
    <col min="2781" max="2781" width="3.7109375" style="139" customWidth="1"/>
    <col min="2782" max="3030" width="11.42578125" style="139"/>
    <col min="3031" max="3031" width="10.7109375" style="139" customWidth="1"/>
    <col min="3032" max="3032" width="50.7109375" style="139" customWidth="1"/>
    <col min="3033" max="3033" width="5.7109375" style="139" customWidth="1"/>
    <col min="3034" max="3034" width="8.7109375" style="139" customWidth="1"/>
    <col min="3035" max="3035" width="10.7109375" style="139" customWidth="1"/>
    <col min="3036" max="3036" width="13.7109375" style="139" customWidth="1"/>
    <col min="3037" max="3037" width="3.7109375" style="139" customWidth="1"/>
    <col min="3038" max="3286" width="11.42578125" style="139"/>
    <col min="3287" max="3287" width="10.7109375" style="139" customWidth="1"/>
    <col min="3288" max="3288" width="50.7109375" style="139" customWidth="1"/>
    <col min="3289" max="3289" width="5.7109375" style="139" customWidth="1"/>
    <col min="3290" max="3290" width="8.7109375" style="139" customWidth="1"/>
    <col min="3291" max="3291" width="10.7109375" style="139" customWidth="1"/>
    <col min="3292" max="3292" width="13.7109375" style="139" customWidth="1"/>
    <col min="3293" max="3293" width="3.7109375" style="139" customWidth="1"/>
    <col min="3294" max="3542" width="11.42578125" style="139"/>
    <col min="3543" max="3543" width="10.7109375" style="139" customWidth="1"/>
    <col min="3544" max="3544" width="50.7109375" style="139" customWidth="1"/>
    <col min="3545" max="3545" width="5.7109375" style="139" customWidth="1"/>
    <col min="3546" max="3546" width="8.7109375" style="139" customWidth="1"/>
    <col min="3547" max="3547" width="10.7109375" style="139" customWidth="1"/>
    <col min="3548" max="3548" width="13.7109375" style="139" customWidth="1"/>
    <col min="3549" max="3549" width="3.7109375" style="139" customWidth="1"/>
    <col min="3550" max="3798" width="11.42578125" style="139"/>
    <col min="3799" max="3799" width="10.7109375" style="139" customWidth="1"/>
    <col min="3800" max="3800" width="50.7109375" style="139" customWidth="1"/>
    <col min="3801" max="3801" width="5.7109375" style="139" customWidth="1"/>
    <col min="3802" max="3802" width="8.7109375" style="139" customWidth="1"/>
    <col min="3803" max="3803" width="10.7109375" style="139" customWidth="1"/>
    <col min="3804" max="3804" width="13.7109375" style="139" customWidth="1"/>
    <col min="3805" max="3805" width="3.7109375" style="139" customWidth="1"/>
    <col min="3806" max="4054" width="11.42578125" style="139"/>
    <col min="4055" max="4055" width="10.7109375" style="139" customWidth="1"/>
    <col min="4056" max="4056" width="50.7109375" style="139" customWidth="1"/>
    <col min="4057" max="4057" width="5.7109375" style="139" customWidth="1"/>
    <col min="4058" max="4058" width="8.7109375" style="139" customWidth="1"/>
    <col min="4059" max="4059" width="10.7109375" style="139" customWidth="1"/>
    <col min="4060" max="4060" width="13.7109375" style="139" customWidth="1"/>
    <col min="4061" max="4061" width="3.7109375" style="139" customWidth="1"/>
    <col min="4062" max="4310" width="11.42578125" style="139"/>
    <col min="4311" max="4311" width="10.7109375" style="139" customWidth="1"/>
    <col min="4312" max="4312" width="50.7109375" style="139" customWidth="1"/>
    <col min="4313" max="4313" width="5.7109375" style="139" customWidth="1"/>
    <col min="4314" max="4314" width="8.7109375" style="139" customWidth="1"/>
    <col min="4315" max="4315" width="10.7109375" style="139" customWidth="1"/>
    <col min="4316" max="4316" width="13.7109375" style="139" customWidth="1"/>
    <col min="4317" max="4317" width="3.7109375" style="139" customWidth="1"/>
    <col min="4318" max="4566" width="11.42578125" style="139"/>
    <col min="4567" max="4567" width="10.7109375" style="139" customWidth="1"/>
    <col min="4568" max="4568" width="50.7109375" style="139" customWidth="1"/>
    <col min="4569" max="4569" width="5.7109375" style="139" customWidth="1"/>
    <col min="4570" max="4570" width="8.7109375" style="139" customWidth="1"/>
    <col min="4571" max="4571" width="10.7109375" style="139" customWidth="1"/>
    <col min="4572" max="4572" width="13.7109375" style="139" customWidth="1"/>
    <col min="4573" max="4573" width="3.7109375" style="139" customWidth="1"/>
    <col min="4574" max="4822" width="11.42578125" style="139"/>
    <col min="4823" max="4823" width="10.7109375" style="139" customWidth="1"/>
    <col min="4824" max="4824" width="50.7109375" style="139" customWidth="1"/>
    <col min="4825" max="4825" width="5.7109375" style="139" customWidth="1"/>
    <col min="4826" max="4826" width="8.7109375" style="139" customWidth="1"/>
    <col min="4827" max="4827" width="10.7109375" style="139" customWidth="1"/>
    <col min="4828" max="4828" width="13.7109375" style="139" customWidth="1"/>
    <col min="4829" max="4829" width="3.7109375" style="139" customWidth="1"/>
    <col min="4830" max="5078" width="11.42578125" style="139"/>
    <col min="5079" max="5079" width="10.7109375" style="139" customWidth="1"/>
    <col min="5080" max="5080" width="50.7109375" style="139" customWidth="1"/>
    <col min="5081" max="5081" width="5.7109375" style="139" customWidth="1"/>
    <col min="5082" max="5082" width="8.7109375" style="139" customWidth="1"/>
    <col min="5083" max="5083" width="10.7109375" style="139" customWidth="1"/>
    <col min="5084" max="5084" width="13.7109375" style="139" customWidth="1"/>
    <col min="5085" max="5085" width="3.7109375" style="139" customWidth="1"/>
    <col min="5086" max="5334" width="11.42578125" style="139"/>
    <col min="5335" max="5335" width="10.7109375" style="139" customWidth="1"/>
    <col min="5336" max="5336" width="50.7109375" style="139" customWidth="1"/>
    <col min="5337" max="5337" width="5.7109375" style="139" customWidth="1"/>
    <col min="5338" max="5338" width="8.7109375" style="139" customWidth="1"/>
    <col min="5339" max="5339" width="10.7109375" style="139" customWidth="1"/>
    <col min="5340" max="5340" width="13.7109375" style="139" customWidth="1"/>
    <col min="5341" max="5341" width="3.7109375" style="139" customWidth="1"/>
    <col min="5342" max="5590" width="11.42578125" style="139"/>
    <col min="5591" max="5591" width="10.7109375" style="139" customWidth="1"/>
    <col min="5592" max="5592" width="50.7109375" style="139" customWidth="1"/>
    <col min="5593" max="5593" width="5.7109375" style="139" customWidth="1"/>
    <col min="5594" max="5594" width="8.7109375" style="139" customWidth="1"/>
    <col min="5595" max="5595" width="10.7109375" style="139" customWidth="1"/>
    <col min="5596" max="5596" width="13.7109375" style="139" customWidth="1"/>
    <col min="5597" max="5597" width="3.7109375" style="139" customWidth="1"/>
    <col min="5598" max="5846" width="11.42578125" style="139"/>
    <col min="5847" max="5847" width="10.7109375" style="139" customWidth="1"/>
    <col min="5848" max="5848" width="50.7109375" style="139" customWidth="1"/>
    <col min="5849" max="5849" width="5.7109375" style="139" customWidth="1"/>
    <col min="5850" max="5850" width="8.7109375" style="139" customWidth="1"/>
    <col min="5851" max="5851" width="10.7109375" style="139" customWidth="1"/>
    <col min="5852" max="5852" width="13.7109375" style="139" customWidth="1"/>
    <col min="5853" max="5853" width="3.7109375" style="139" customWidth="1"/>
    <col min="5854" max="6102" width="11.42578125" style="139"/>
    <col min="6103" max="6103" width="10.7109375" style="139" customWidth="1"/>
    <col min="6104" max="6104" width="50.7109375" style="139" customWidth="1"/>
    <col min="6105" max="6105" width="5.7109375" style="139" customWidth="1"/>
    <col min="6106" max="6106" width="8.7109375" style="139" customWidth="1"/>
    <col min="6107" max="6107" width="10.7109375" style="139" customWidth="1"/>
    <col min="6108" max="6108" width="13.7109375" style="139" customWidth="1"/>
    <col min="6109" max="6109" width="3.7109375" style="139" customWidth="1"/>
    <col min="6110" max="6358" width="11.42578125" style="139"/>
    <col min="6359" max="6359" width="10.7109375" style="139" customWidth="1"/>
    <col min="6360" max="6360" width="50.7109375" style="139" customWidth="1"/>
    <col min="6361" max="6361" width="5.7109375" style="139" customWidth="1"/>
    <col min="6362" max="6362" width="8.7109375" style="139" customWidth="1"/>
    <col min="6363" max="6363" width="10.7109375" style="139" customWidth="1"/>
    <col min="6364" max="6364" width="13.7109375" style="139" customWidth="1"/>
    <col min="6365" max="6365" width="3.7109375" style="139" customWidth="1"/>
    <col min="6366" max="6614" width="11.42578125" style="139"/>
    <col min="6615" max="6615" width="10.7109375" style="139" customWidth="1"/>
    <col min="6616" max="6616" width="50.7109375" style="139" customWidth="1"/>
    <col min="6617" max="6617" width="5.7109375" style="139" customWidth="1"/>
    <col min="6618" max="6618" width="8.7109375" style="139" customWidth="1"/>
    <col min="6619" max="6619" width="10.7109375" style="139" customWidth="1"/>
    <col min="6620" max="6620" width="13.7109375" style="139" customWidth="1"/>
    <col min="6621" max="6621" width="3.7109375" style="139" customWidth="1"/>
    <col min="6622" max="6870" width="11.42578125" style="139"/>
    <col min="6871" max="6871" width="10.7109375" style="139" customWidth="1"/>
    <col min="6872" max="6872" width="50.7109375" style="139" customWidth="1"/>
    <col min="6873" max="6873" width="5.7109375" style="139" customWidth="1"/>
    <col min="6874" max="6874" width="8.7109375" style="139" customWidth="1"/>
    <col min="6875" max="6875" width="10.7109375" style="139" customWidth="1"/>
    <col min="6876" max="6876" width="13.7109375" style="139" customWidth="1"/>
    <col min="6877" max="6877" width="3.7109375" style="139" customWidth="1"/>
    <col min="6878" max="7126" width="11.42578125" style="139"/>
    <col min="7127" max="7127" width="10.7109375" style="139" customWidth="1"/>
    <col min="7128" max="7128" width="50.7109375" style="139" customWidth="1"/>
    <col min="7129" max="7129" width="5.7109375" style="139" customWidth="1"/>
    <col min="7130" max="7130" width="8.7109375" style="139" customWidth="1"/>
    <col min="7131" max="7131" width="10.7109375" style="139" customWidth="1"/>
    <col min="7132" max="7132" width="13.7109375" style="139" customWidth="1"/>
    <col min="7133" max="7133" width="3.7109375" style="139" customWidth="1"/>
    <col min="7134" max="7382" width="11.42578125" style="139"/>
    <col min="7383" max="7383" width="10.7109375" style="139" customWidth="1"/>
    <col min="7384" max="7384" width="50.7109375" style="139" customWidth="1"/>
    <col min="7385" max="7385" width="5.7109375" style="139" customWidth="1"/>
    <col min="7386" max="7386" width="8.7109375" style="139" customWidth="1"/>
    <col min="7387" max="7387" width="10.7109375" style="139" customWidth="1"/>
    <col min="7388" max="7388" width="13.7109375" style="139" customWidth="1"/>
    <col min="7389" max="7389" width="3.7109375" style="139" customWidth="1"/>
    <col min="7390" max="7638" width="11.42578125" style="139"/>
    <col min="7639" max="7639" width="10.7109375" style="139" customWidth="1"/>
    <col min="7640" max="7640" width="50.7109375" style="139" customWidth="1"/>
    <col min="7641" max="7641" width="5.7109375" style="139" customWidth="1"/>
    <col min="7642" max="7642" width="8.7109375" style="139" customWidth="1"/>
    <col min="7643" max="7643" width="10.7109375" style="139" customWidth="1"/>
    <col min="7644" max="7644" width="13.7109375" style="139" customWidth="1"/>
    <col min="7645" max="7645" width="3.7109375" style="139" customWidth="1"/>
    <col min="7646" max="7894" width="11.42578125" style="139"/>
    <col min="7895" max="7895" width="10.7109375" style="139" customWidth="1"/>
    <col min="7896" max="7896" width="50.7109375" style="139" customWidth="1"/>
    <col min="7897" max="7897" width="5.7109375" style="139" customWidth="1"/>
    <col min="7898" max="7898" width="8.7109375" style="139" customWidth="1"/>
    <col min="7899" max="7899" width="10.7109375" style="139" customWidth="1"/>
    <col min="7900" max="7900" width="13.7109375" style="139" customWidth="1"/>
    <col min="7901" max="7901" width="3.7109375" style="139" customWidth="1"/>
    <col min="7902" max="8150" width="11.42578125" style="139"/>
    <col min="8151" max="8151" width="10.7109375" style="139" customWidth="1"/>
    <col min="8152" max="8152" width="50.7109375" style="139" customWidth="1"/>
    <col min="8153" max="8153" width="5.7109375" style="139" customWidth="1"/>
    <col min="8154" max="8154" width="8.7109375" style="139" customWidth="1"/>
    <col min="8155" max="8155" width="10.7109375" style="139" customWidth="1"/>
    <col min="8156" max="8156" width="13.7109375" style="139" customWidth="1"/>
    <col min="8157" max="8157" width="3.7109375" style="139" customWidth="1"/>
    <col min="8158" max="8406" width="11.42578125" style="139"/>
    <col min="8407" max="8407" width="10.7109375" style="139" customWidth="1"/>
    <col min="8408" max="8408" width="50.7109375" style="139" customWidth="1"/>
    <col min="8409" max="8409" width="5.7109375" style="139" customWidth="1"/>
    <col min="8410" max="8410" width="8.7109375" style="139" customWidth="1"/>
    <col min="8411" max="8411" width="10.7109375" style="139" customWidth="1"/>
    <col min="8412" max="8412" width="13.7109375" style="139" customWidth="1"/>
    <col min="8413" max="8413" width="3.7109375" style="139" customWidth="1"/>
    <col min="8414" max="8662" width="11.42578125" style="139"/>
    <col min="8663" max="8663" width="10.7109375" style="139" customWidth="1"/>
    <col min="8664" max="8664" width="50.7109375" style="139" customWidth="1"/>
    <col min="8665" max="8665" width="5.7109375" style="139" customWidth="1"/>
    <col min="8666" max="8666" width="8.7109375" style="139" customWidth="1"/>
    <col min="8667" max="8667" width="10.7109375" style="139" customWidth="1"/>
    <col min="8668" max="8668" width="13.7109375" style="139" customWidth="1"/>
    <col min="8669" max="8669" width="3.7109375" style="139" customWidth="1"/>
    <col min="8670" max="8918" width="11.42578125" style="139"/>
    <col min="8919" max="8919" width="10.7109375" style="139" customWidth="1"/>
    <col min="8920" max="8920" width="50.7109375" style="139" customWidth="1"/>
    <col min="8921" max="8921" width="5.7109375" style="139" customWidth="1"/>
    <col min="8922" max="8922" width="8.7109375" style="139" customWidth="1"/>
    <col min="8923" max="8923" width="10.7109375" style="139" customWidth="1"/>
    <col min="8924" max="8924" width="13.7109375" style="139" customWidth="1"/>
    <col min="8925" max="8925" width="3.7109375" style="139" customWidth="1"/>
    <col min="8926" max="9174" width="11.42578125" style="139"/>
    <col min="9175" max="9175" width="10.7109375" style="139" customWidth="1"/>
    <col min="9176" max="9176" width="50.7109375" style="139" customWidth="1"/>
    <col min="9177" max="9177" width="5.7109375" style="139" customWidth="1"/>
    <col min="9178" max="9178" width="8.7109375" style="139" customWidth="1"/>
    <col min="9179" max="9179" width="10.7109375" style="139" customWidth="1"/>
    <col min="9180" max="9180" width="13.7109375" style="139" customWidth="1"/>
    <col min="9181" max="9181" width="3.7109375" style="139" customWidth="1"/>
    <col min="9182" max="9430" width="11.42578125" style="139"/>
    <col min="9431" max="9431" width="10.7109375" style="139" customWidth="1"/>
    <col min="9432" max="9432" width="50.7109375" style="139" customWidth="1"/>
    <col min="9433" max="9433" width="5.7109375" style="139" customWidth="1"/>
    <col min="9434" max="9434" width="8.7109375" style="139" customWidth="1"/>
    <col min="9435" max="9435" width="10.7109375" style="139" customWidth="1"/>
    <col min="9436" max="9436" width="13.7109375" style="139" customWidth="1"/>
    <col min="9437" max="9437" width="3.7109375" style="139" customWidth="1"/>
    <col min="9438" max="9686" width="11.42578125" style="139"/>
    <col min="9687" max="9687" width="10.7109375" style="139" customWidth="1"/>
    <col min="9688" max="9688" width="50.7109375" style="139" customWidth="1"/>
    <col min="9689" max="9689" width="5.7109375" style="139" customWidth="1"/>
    <col min="9690" max="9690" width="8.7109375" style="139" customWidth="1"/>
    <col min="9691" max="9691" width="10.7109375" style="139" customWidth="1"/>
    <col min="9692" max="9692" width="13.7109375" style="139" customWidth="1"/>
    <col min="9693" max="9693" width="3.7109375" style="139" customWidth="1"/>
    <col min="9694" max="9942" width="11.42578125" style="139"/>
    <col min="9943" max="9943" width="10.7109375" style="139" customWidth="1"/>
    <col min="9944" max="9944" width="50.7109375" style="139" customWidth="1"/>
    <col min="9945" max="9945" width="5.7109375" style="139" customWidth="1"/>
    <col min="9946" max="9946" width="8.7109375" style="139" customWidth="1"/>
    <col min="9947" max="9947" width="10.7109375" style="139" customWidth="1"/>
    <col min="9948" max="9948" width="13.7109375" style="139" customWidth="1"/>
    <col min="9949" max="9949" width="3.7109375" style="139" customWidth="1"/>
    <col min="9950" max="10198" width="11.42578125" style="139"/>
    <col min="10199" max="10199" width="10.7109375" style="139" customWidth="1"/>
    <col min="10200" max="10200" width="50.7109375" style="139" customWidth="1"/>
    <col min="10201" max="10201" width="5.7109375" style="139" customWidth="1"/>
    <col min="10202" max="10202" width="8.7109375" style="139" customWidth="1"/>
    <col min="10203" max="10203" width="10.7109375" style="139" customWidth="1"/>
    <col min="10204" max="10204" width="13.7109375" style="139" customWidth="1"/>
    <col min="10205" max="10205" width="3.7109375" style="139" customWidth="1"/>
    <col min="10206" max="10454" width="11.42578125" style="139"/>
    <col min="10455" max="10455" width="10.7109375" style="139" customWidth="1"/>
    <col min="10456" max="10456" width="50.7109375" style="139" customWidth="1"/>
    <col min="10457" max="10457" width="5.7109375" style="139" customWidth="1"/>
    <col min="10458" max="10458" width="8.7109375" style="139" customWidth="1"/>
    <col min="10459" max="10459" width="10.7109375" style="139" customWidth="1"/>
    <col min="10460" max="10460" width="13.7109375" style="139" customWidth="1"/>
    <col min="10461" max="10461" width="3.7109375" style="139" customWidth="1"/>
    <col min="10462" max="10710" width="11.42578125" style="139"/>
    <col min="10711" max="10711" width="10.7109375" style="139" customWidth="1"/>
    <col min="10712" max="10712" width="50.7109375" style="139" customWidth="1"/>
    <col min="10713" max="10713" width="5.7109375" style="139" customWidth="1"/>
    <col min="10714" max="10714" width="8.7109375" style="139" customWidth="1"/>
    <col min="10715" max="10715" width="10.7109375" style="139" customWidth="1"/>
    <col min="10716" max="10716" width="13.7109375" style="139" customWidth="1"/>
    <col min="10717" max="10717" width="3.7109375" style="139" customWidth="1"/>
    <col min="10718" max="10966" width="11.42578125" style="139"/>
    <col min="10967" max="10967" width="10.7109375" style="139" customWidth="1"/>
    <col min="10968" max="10968" width="50.7109375" style="139" customWidth="1"/>
    <col min="10969" max="10969" width="5.7109375" style="139" customWidth="1"/>
    <col min="10970" max="10970" width="8.7109375" style="139" customWidth="1"/>
    <col min="10971" max="10971" width="10.7109375" style="139" customWidth="1"/>
    <col min="10972" max="10972" width="13.7109375" style="139" customWidth="1"/>
    <col min="10973" max="10973" width="3.7109375" style="139" customWidth="1"/>
    <col min="10974" max="11222" width="11.42578125" style="139"/>
    <col min="11223" max="11223" width="10.7109375" style="139" customWidth="1"/>
    <col min="11224" max="11224" width="50.7109375" style="139" customWidth="1"/>
    <col min="11225" max="11225" width="5.7109375" style="139" customWidth="1"/>
    <col min="11226" max="11226" width="8.7109375" style="139" customWidth="1"/>
    <col min="11227" max="11227" width="10.7109375" style="139" customWidth="1"/>
    <col min="11228" max="11228" width="13.7109375" style="139" customWidth="1"/>
    <col min="11229" max="11229" width="3.7109375" style="139" customWidth="1"/>
    <col min="11230" max="11478" width="11.42578125" style="139"/>
    <col min="11479" max="11479" width="10.7109375" style="139" customWidth="1"/>
    <col min="11480" max="11480" width="50.7109375" style="139" customWidth="1"/>
    <col min="11481" max="11481" width="5.7109375" style="139" customWidth="1"/>
    <col min="11482" max="11482" width="8.7109375" style="139" customWidth="1"/>
    <col min="11483" max="11483" width="10.7109375" style="139" customWidth="1"/>
    <col min="11484" max="11484" width="13.7109375" style="139" customWidth="1"/>
    <col min="11485" max="11485" width="3.7109375" style="139" customWidth="1"/>
    <col min="11486" max="11734" width="11.42578125" style="139"/>
    <col min="11735" max="11735" width="10.7109375" style="139" customWidth="1"/>
    <col min="11736" max="11736" width="50.7109375" style="139" customWidth="1"/>
    <col min="11737" max="11737" width="5.7109375" style="139" customWidth="1"/>
    <col min="11738" max="11738" width="8.7109375" style="139" customWidth="1"/>
    <col min="11739" max="11739" width="10.7109375" style="139" customWidth="1"/>
    <col min="11740" max="11740" width="13.7109375" style="139" customWidth="1"/>
    <col min="11741" max="11741" width="3.7109375" style="139" customWidth="1"/>
    <col min="11742" max="11990" width="11.42578125" style="139"/>
    <col min="11991" max="11991" width="10.7109375" style="139" customWidth="1"/>
    <col min="11992" max="11992" width="50.7109375" style="139" customWidth="1"/>
    <col min="11993" max="11993" width="5.7109375" style="139" customWidth="1"/>
    <col min="11994" max="11994" width="8.7109375" style="139" customWidth="1"/>
    <col min="11995" max="11995" width="10.7109375" style="139" customWidth="1"/>
    <col min="11996" max="11996" width="13.7109375" style="139" customWidth="1"/>
    <col min="11997" max="11997" width="3.7109375" style="139" customWidth="1"/>
    <col min="11998" max="12246" width="11.42578125" style="139"/>
    <col min="12247" max="12247" width="10.7109375" style="139" customWidth="1"/>
    <col min="12248" max="12248" width="50.7109375" style="139" customWidth="1"/>
    <col min="12249" max="12249" width="5.7109375" style="139" customWidth="1"/>
    <col min="12250" max="12250" width="8.7109375" style="139" customWidth="1"/>
    <col min="12251" max="12251" width="10.7109375" style="139" customWidth="1"/>
    <col min="12252" max="12252" width="13.7109375" style="139" customWidth="1"/>
    <col min="12253" max="12253" width="3.7109375" style="139" customWidth="1"/>
    <col min="12254" max="12502" width="11.42578125" style="139"/>
    <col min="12503" max="12503" width="10.7109375" style="139" customWidth="1"/>
    <col min="12504" max="12504" width="50.7109375" style="139" customWidth="1"/>
    <col min="12505" max="12505" width="5.7109375" style="139" customWidth="1"/>
    <col min="12506" max="12506" width="8.7109375" style="139" customWidth="1"/>
    <col min="12507" max="12507" width="10.7109375" style="139" customWidth="1"/>
    <col min="12508" max="12508" width="13.7109375" style="139" customWidth="1"/>
    <col min="12509" max="12509" width="3.7109375" style="139" customWidth="1"/>
    <col min="12510" max="12758" width="11.42578125" style="139"/>
    <col min="12759" max="12759" width="10.7109375" style="139" customWidth="1"/>
    <col min="12760" max="12760" width="50.7109375" style="139" customWidth="1"/>
    <col min="12761" max="12761" width="5.7109375" style="139" customWidth="1"/>
    <col min="12762" max="12762" width="8.7109375" style="139" customWidth="1"/>
    <col min="12763" max="12763" width="10.7109375" style="139" customWidth="1"/>
    <col min="12764" max="12764" width="13.7109375" style="139" customWidth="1"/>
    <col min="12765" max="12765" width="3.7109375" style="139" customWidth="1"/>
    <col min="12766" max="13014" width="11.42578125" style="139"/>
    <col min="13015" max="13015" width="10.7109375" style="139" customWidth="1"/>
    <col min="13016" max="13016" width="50.7109375" style="139" customWidth="1"/>
    <col min="13017" max="13017" width="5.7109375" style="139" customWidth="1"/>
    <col min="13018" max="13018" width="8.7109375" style="139" customWidth="1"/>
    <col min="13019" max="13019" width="10.7109375" style="139" customWidth="1"/>
    <col min="13020" max="13020" width="13.7109375" style="139" customWidth="1"/>
    <col min="13021" max="13021" width="3.7109375" style="139" customWidth="1"/>
    <col min="13022" max="13270" width="11.42578125" style="139"/>
    <col min="13271" max="13271" width="10.7109375" style="139" customWidth="1"/>
    <col min="13272" max="13272" width="50.7109375" style="139" customWidth="1"/>
    <col min="13273" max="13273" width="5.7109375" style="139" customWidth="1"/>
    <col min="13274" max="13274" width="8.7109375" style="139" customWidth="1"/>
    <col min="13275" max="13275" width="10.7109375" style="139" customWidth="1"/>
    <col min="13276" max="13276" width="13.7109375" style="139" customWidth="1"/>
    <col min="13277" max="13277" width="3.7109375" style="139" customWidth="1"/>
    <col min="13278" max="13526" width="11.42578125" style="139"/>
    <col min="13527" max="13527" width="10.7109375" style="139" customWidth="1"/>
    <col min="13528" max="13528" width="50.7109375" style="139" customWidth="1"/>
    <col min="13529" max="13529" width="5.7109375" style="139" customWidth="1"/>
    <col min="13530" max="13530" width="8.7109375" style="139" customWidth="1"/>
    <col min="13531" max="13531" width="10.7109375" style="139" customWidth="1"/>
    <col min="13532" max="13532" width="13.7109375" style="139" customWidth="1"/>
    <col min="13533" max="13533" width="3.7109375" style="139" customWidth="1"/>
    <col min="13534" max="13782" width="11.42578125" style="139"/>
    <col min="13783" max="13783" width="10.7109375" style="139" customWidth="1"/>
    <col min="13784" max="13784" width="50.7109375" style="139" customWidth="1"/>
    <col min="13785" max="13785" width="5.7109375" style="139" customWidth="1"/>
    <col min="13786" max="13786" width="8.7109375" style="139" customWidth="1"/>
    <col min="13787" max="13787" width="10.7109375" style="139" customWidth="1"/>
    <col min="13788" max="13788" width="13.7109375" style="139" customWidth="1"/>
    <col min="13789" max="13789" width="3.7109375" style="139" customWidth="1"/>
    <col min="13790" max="14038" width="11.42578125" style="139"/>
    <col min="14039" max="14039" width="10.7109375" style="139" customWidth="1"/>
    <col min="14040" max="14040" width="50.7109375" style="139" customWidth="1"/>
    <col min="14041" max="14041" width="5.7109375" style="139" customWidth="1"/>
    <col min="14042" max="14042" width="8.7109375" style="139" customWidth="1"/>
    <col min="14043" max="14043" width="10.7109375" style="139" customWidth="1"/>
    <col min="14044" max="14044" width="13.7109375" style="139" customWidth="1"/>
    <col min="14045" max="14045" width="3.7109375" style="139" customWidth="1"/>
    <col min="14046" max="14294" width="11.42578125" style="139"/>
    <col min="14295" max="14295" width="10.7109375" style="139" customWidth="1"/>
    <col min="14296" max="14296" width="50.7109375" style="139" customWidth="1"/>
    <col min="14297" max="14297" width="5.7109375" style="139" customWidth="1"/>
    <col min="14298" max="14298" width="8.7109375" style="139" customWidth="1"/>
    <col min="14299" max="14299" width="10.7109375" style="139" customWidth="1"/>
    <col min="14300" max="14300" width="13.7109375" style="139" customWidth="1"/>
    <col min="14301" max="14301" width="3.7109375" style="139" customWidth="1"/>
    <col min="14302" max="14550" width="11.42578125" style="139"/>
    <col min="14551" max="14551" width="10.7109375" style="139" customWidth="1"/>
    <col min="14552" max="14552" width="50.7109375" style="139" customWidth="1"/>
    <col min="14553" max="14553" width="5.7109375" style="139" customWidth="1"/>
    <col min="14554" max="14554" width="8.7109375" style="139" customWidth="1"/>
    <col min="14555" max="14555" width="10.7109375" style="139" customWidth="1"/>
    <col min="14556" max="14556" width="13.7109375" style="139" customWidth="1"/>
    <col min="14557" max="14557" width="3.7109375" style="139" customWidth="1"/>
    <col min="14558" max="14806" width="11.42578125" style="139"/>
    <col min="14807" max="14807" width="10.7109375" style="139" customWidth="1"/>
    <col min="14808" max="14808" width="50.7109375" style="139" customWidth="1"/>
    <col min="14809" max="14809" width="5.7109375" style="139" customWidth="1"/>
    <col min="14810" max="14810" width="8.7109375" style="139" customWidth="1"/>
    <col min="14811" max="14811" width="10.7109375" style="139" customWidth="1"/>
    <col min="14812" max="14812" width="13.7109375" style="139" customWidth="1"/>
    <col min="14813" max="14813" width="3.7109375" style="139" customWidth="1"/>
    <col min="14814" max="15062" width="11.42578125" style="139"/>
    <col min="15063" max="15063" width="10.7109375" style="139" customWidth="1"/>
    <col min="15064" max="15064" width="50.7109375" style="139" customWidth="1"/>
    <col min="15065" max="15065" width="5.7109375" style="139" customWidth="1"/>
    <col min="15066" max="15066" width="8.7109375" style="139" customWidth="1"/>
    <col min="15067" max="15067" width="10.7109375" style="139" customWidth="1"/>
    <col min="15068" max="15068" width="13.7109375" style="139" customWidth="1"/>
    <col min="15069" max="15069" width="3.7109375" style="139" customWidth="1"/>
    <col min="15070" max="15318" width="11.42578125" style="139"/>
    <col min="15319" max="15319" width="10.7109375" style="139" customWidth="1"/>
    <col min="15320" max="15320" width="50.7109375" style="139" customWidth="1"/>
    <col min="15321" max="15321" width="5.7109375" style="139" customWidth="1"/>
    <col min="15322" max="15322" width="8.7109375" style="139" customWidth="1"/>
    <col min="15323" max="15323" width="10.7109375" style="139" customWidth="1"/>
    <col min="15324" max="15324" width="13.7109375" style="139" customWidth="1"/>
    <col min="15325" max="15325" width="3.7109375" style="139" customWidth="1"/>
    <col min="15326" max="15574" width="11.42578125" style="139"/>
    <col min="15575" max="15575" width="10.7109375" style="139" customWidth="1"/>
    <col min="15576" max="15576" width="50.7109375" style="139" customWidth="1"/>
    <col min="15577" max="15577" width="5.7109375" style="139" customWidth="1"/>
    <col min="15578" max="15578" width="8.7109375" style="139" customWidth="1"/>
    <col min="15579" max="15579" width="10.7109375" style="139" customWidth="1"/>
    <col min="15580" max="15580" width="13.7109375" style="139" customWidth="1"/>
    <col min="15581" max="15581" width="3.7109375" style="139" customWidth="1"/>
    <col min="15582" max="15830" width="11.42578125" style="139"/>
    <col min="15831" max="15831" width="10.7109375" style="139" customWidth="1"/>
    <col min="15832" max="15832" width="50.7109375" style="139" customWidth="1"/>
    <col min="15833" max="15833" width="5.7109375" style="139" customWidth="1"/>
    <col min="15834" max="15834" width="8.7109375" style="139" customWidth="1"/>
    <col min="15835" max="15835" width="10.7109375" style="139" customWidth="1"/>
    <col min="15836" max="15836" width="13.7109375" style="139" customWidth="1"/>
    <col min="15837" max="15837" width="3.7109375" style="139" customWidth="1"/>
    <col min="15838" max="16086" width="11.42578125" style="139"/>
    <col min="16087" max="16087" width="10.7109375" style="139" customWidth="1"/>
    <col min="16088" max="16088" width="50.7109375" style="139" customWidth="1"/>
    <col min="16089" max="16089" width="5.7109375" style="139" customWidth="1"/>
    <col min="16090" max="16090" width="8.7109375" style="139" customWidth="1"/>
    <col min="16091" max="16091" width="10.7109375" style="139" customWidth="1"/>
    <col min="16092" max="16092" width="13.7109375" style="139" customWidth="1"/>
    <col min="16093" max="16093" width="3.7109375" style="139" customWidth="1"/>
    <col min="16094" max="16384" width="11.42578125" style="139"/>
  </cols>
  <sheetData>
    <row r="1" spans="1:13" s="3" customFormat="1" ht="33.950000000000003" customHeight="1" thickTop="1" thickBot="1" x14ac:dyDescent="0.35">
      <c r="A1" s="387" t="s">
        <v>0</v>
      </c>
      <c r="B1" s="388"/>
      <c r="C1" s="388"/>
      <c r="D1" s="388"/>
      <c r="E1" s="388"/>
      <c r="F1" s="389"/>
    </row>
    <row r="2" spans="1:13" s="4" customFormat="1" ht="33.950000000000003" customHeight="1" thickTop="1" thickBot="1" x14ac:dyDescent="0.3">
      <c r="A2" s="387" t="s">
        <v>1</v>
      </c>
      <c r="B2" s="388"/>
      <c r="C2" s="388"/>
      <c r="D2" s="388"/>
      <c r="E2" s="388"/>
      <c r="F2" s="389"/>
    </row>
    <row r="3" spans="1:13" s="134" customFormat="1" ht="30.75" customHeight="1" thickTop="1" thickBot="1" x14ac:dyDescent="0.3">
      <c r="A3" s="404" t="s">
        <v>226</v>
      </c>
      <c r="B3" s="405"/>
      <c r="C3" s="405"/>
      <c r="D3" s="405"/>
      <c r="E3" s="405"/>
      <c r="F3" s="406"/>
    </row>
    <row r="4" spans="1:13" s="4" customFormat="1" ht="33.950000000000003" customHeight="1" thickTop="1" thickBot="1" x14ac:dyDescent="0.3">
      <c r="A4" s="410" t="s">
        <v>5</v>
      </c>
      <c r="B4" s="411"/>
      <c r="C4" s="411"/>
      <c r="D4" s="411"/>
      <c r="E4" s="411"/>
      <c r="F4" s="412"/>
      <c r="G4" s="5"/>
      <c r="H4" s="5"/>
      <c r="I4" s="5"/>
      <c r="J4" s="5"/>
    </row>
    <row r="5" spans="1:13" s="11" customFormat="1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85" t="s">
        <v>17</v>
      </c>
      <c r="F5" s="10" t="s">
        <v>18</v>
      </c>
    </row>
    <row r="6" spans="1:13" ht="15" customHeight="1" thickTop="1" x14ac:dyDescent="0.25">
      <c r="A6" s="135"/>
      <c r="B6" s="136"/>
      <c r="C6" s="23"/>
      <c r="D6" s="24"/>
      <c r="E6" s="137"/>
      <c r="F6" s="138"/>
    </row>
    <row r="7" spans="1:13" ht="15" customHeight="1" x14ac:dyDescent="0.25">
      <c r="A7" s="19">
        <v>5.0999999999999996</v>
      </c>
      <c r="B7" s="20" t="s">
        <v>208</v>
      </c>
      <c r="C7" s="23"/>
      <c r="D7" s="24"/>
      <c r="E7" s="137"/>
      <c r="F7" s="138"/>
    </row>
    <row r="8" spans="1:13" customFormat="1" ht="12" customHeight="1" x14ac:dyDescent="0.25">
      <c r="A8" s="21">
        <f>+A7+0.001</f>
        <v>5.101</v>
      </c>
      <c r="B8" s="22" t="s">
        <v>20</v>
      </c>
      <c r="C8" s="23" t="s">
        <v>11</v>
      </c>
      <c r="D8" s="24">
        <v>1</v>
      </c>
      <c r="E8" s="393" t="s">
        <v>21</v>
      </c>
      <c r="F8" s="394"/>
    </row>
    <row r="9" spans="1:13" customFormat="1" ht="24" x14ac:dyDescent="0.25">
      <c r="A9" s="21">
        <f>+A8+0.001</f>
        <v>5.1020000000000003</v>
      </c>
      <c r="B9" s="22" t="s">
        <v>22</v>
      </c>
      <c r="C9" s="23" t="s">
        <v>11</v>
      </c>
      <c r="D9" s="24">
        <v>1</v>
      </c>
      <c r="E9" s="393" t="s">
        <v>23</v>
      </c>
      <c r="F9" s="394"/>
      <c r="K9" t="s">
        <v>10</v>
      </c>
      <c r="L9" t="s">
        <v>10</v>
      </c>
      <c r="M9" t="s">
        <v>10</v>
      </c>
    </row>
    <row r="10" spans="1:13" ht="15" customHeight="1" x14ac:dyDescent="0.25">
      <c r="A10" s="87"/>
      <c r="B10" s="141"/>
      <c r="C10" s="23"/>
      <c r="D10" s="24"/>
      <c r="E10" s="137"/>
      <c r="F10" s="138"/>
    </row>
    <row r="11" spans="1:13" ht="15" customHeight="1" x14ac:dyDescent="0.25">
      <c r="A11" s="87"/>
      <c r="B11" s="34" t="s">
        <v>29</v>
      </c>
      <c r="C11" s="23"/>
      <c r="D11" s="24"/>
      <c r="E11" s="137"/>
      <c r="F11" s="138"/>
    </row>
    <row r="12" spans="1:13" ht="15" customHeight="1" x14ac:dyDescent="0.25">
      <c r="A12" s="87"/>
      <c r="B12" s="34" t="s">
        <v>30</v>
      </c>
      <c r="C12" s="23"/>
      <c r="D12" s="24"/>
      <c r="E12" s="137"/>
      <c r="F12" s="138"/>
    </row>
    <row r="13" spans="1:13" ht="15" customHeight="1" x14ac:dyDescent="0.25">
      <c r="A13" s="87"/>
      <c r="B13" s="34" t="s">
        <v>31</v>
      </c>
      <c r="C13" s="23"/>
      <c r="D13" s="24"/>
      <c r="E13" s="137"/>
      <c r="F13" s="138"/>
    </row>
    <row r="14" spans="1:13" ht="15" customHeight="1" x14ac:dyDescent="0.25">
      <c r="A14" s="87"/>
      <c r="B14" s="34" t="s">
        <v>32</v>
      </c>
      <c r="C14" s="23"/>
      <c r="D14" s="24"/>
      <c r="E14" s="137"/>
      <c r="F14" s="138"/>
    </row>
    <row r="15" spans="1:13" ht="15" customHeight="1" x14ac:dyDescent="0.25">
      <c r="A15" s="87"/>
      <c r="B15" s="34" t="s">
        <v>33</v>
      </c>
      <c r="C15" s="23"/>
      <c r="D15" s="24"/>
      <c r="E15" s="137"/>
      <c r="F15" s="138"/>
    </row>
    <row r="16" spans="1:13" ht="15" customHeight="1" x14ac:dyDescent="0.25">
      <c r="A16" s="87"/>
      <c r="B16" s="34" t="s">
        <v>34</v>
      </c>
      <c r="C16" s="23"/>
      <c r="D16" s="24"/>
      <c r="E16" s="137"/>
      <c r="F16" s="138"/>
    </row>
    <row r="17" spans="1:6" ht="15" customHeight="1" x14ac:dyDescent="0.25">
      <c r="A17" s="87"/>
      <c r="B17" s="34" t="s">
        <v>35</v>
      </c>
      <c r="C17" s="23"/>
      <c r="D17" s="24"/>
      <c r="E17" s="137"/>
      <c r="F17" s="138"/>
    </row>
    <row r="18" spans="1:6" ht="15" customHeight="1" x14ac:dyDescent="0.25">
      <c r="A18" s="87"/>
      <c r="B18" s="34" t="s">
        <v>36</v>
      </c>
      <c r="C18" s="23"/>
      <c r="D18" s="24"/>
      <c r="E18" s="137"/>
      <c r="F18" s="138"/>
    </row>
    <row r="19" spans="1:6" ht="15" customHeight="1" x14ac:dyDescent="0.25">
      <c r="A19" s="87"/>
      <c r="B19" s="34" t="s">
        <v>37</v>
      </c>
      <c r="C19" s="23"/>
      <c r="D19" s="24"/>
      <c r="E19" s="137"/>
      <c r="F19" s="138"/>
    </row>
    <row r="20" spans="1:6" ht="15" customHeight="1" x14ac:dyDescent="0.25">
      <c r="A20" s="87"/>
      <c r="B20" s="34" t="s">
        <v>38</v>
      </c>
      <c r="C20" s="23"/>
      <c r="D20" s="24"/>
      <c r="E20" s="137"/>
      <c r="F20" s="138"/>
    </row>
    <row r="21" spans="1:6" ht="15" customHeight="1" x14ac:dyDescent="0.25">
      <c r="A21" s="87"/>
      <c r="B21" s="34" t="s">
        <v>39</v>
      </c>
      <c r="C21" s="23"/>
      <c r="D21" s="24"/>
      <c r="E21" s="137"/>
      <c r="F21" s="138"/>
    </row>
    <row r="22" spans="1:6" ht="15" customHeight="1" x14ac:dyDescent="0.25">
      <c r="A22" s="87"/>
      <c r="B22" s="34" t="s">
        <v>40</v>
      </c>
      <c r="C22" s="23"/>
      <c r="D22" s="24"/>
      <c r="E22" s="137"/>
      <c r="F22" s="138"/>
    </row>
    <row r="23" spans="1:6" ht="15" customHeight="1" x14ac:dyDescent="0.25">
      <c r="A23" s="87"/>
      <c r="B23" s="34" t="s">
        <v>41</v>
      </c>
      <c r="C23" s="23"/>
      <c r="D23" s="24"/>
      <c r="E23" s="137"/>
      <c r="F23" s="138"/>
    </row>
    <row r="24" spans="1:6" ht="15" customHeight="1" x14ac:dyDescent="0.25">
      <c r="A24" s="87"/>
      <c r="B24" s="34" t="s">
        <v>42</v>
      </c>
      <c r="C24" s="23"/>
      <c r="D24" s="24"/>
      <c r="E24" s="137"/>
      <c r="F24" s="138"/>
    </row>
    <row r="25" spans="1:6" ht="15" customHeight="1" x14ac:dyDescent="0.25">
      <c r="A25" s="87"/>
      <c r="B25" s="34" t="s">
        <v>43</v>
      </c>
      <c r="C25" s="23"/>
      <c r="D25" s="24"/>
      <c r="E25" s="137"/>
      <c r="F25" s="138"/>
    </row>
    <row r="26" spans="1:6" ht="15" customHeight="1" x14ac:dyDescent="0.25">
      <c r="A26" s="87"/>
      <c r="B26" s="34" t="s">
        <v>44</v>
      </c>
      <c r="C26" s="23"/>
      <c r="D26" s="24"/>
      <c r="E26" s="137"/>
      <c r="F26" s="138"/>
    </row>
    <row r="27" spans="1:6" ht="15" customHeight="1" x14ac:dyDescent="0.25">
      <c r="A27" s="87"/>
      <c r="B27" s="34" t="s">
        <v>45</v>
      </c>
      <c r="C27" s="23"/>
      <c r="D27" s="24"/>
      <c r="E27" s="137"/>
      <c r="F27" s="138"/>
    </row>
    <row r="28" spans="1:6" ht="15" customHeight="1" x14ac:dyDescent="0.25">
      <c r="A28" s="87"/>
      <c r="B28" s="34" t="s">
        <v>46</v>
      </c>
      <c r="C28" s="23"/>
      <c r="D28" s="24"/>
      <c r="E28" s="137"/>
      <c r="F28" s="138"/>
    </row>
    <row r="29" spans="1:6" ht="15" customHeight="1" thickBot="1" x14ac:dyDescent="0.3">
      <c r="A29" s="142"/>
      <c r="B29" s="143"/>
      <c r="C29" s="144"/>
      <c r="D29" s="145"/>
      <c r="E29" s="146"/>
      <c r="F29" s="147"/>
    </row>
    <row r="30" spans="1:6" ht="26.1" customHeight="1" thickTop="1" thickBot="1" x14ac:dyDescent="0.3">
      <c r="A30" s="148"/>
      <c r="B30" s="149"/>
      <c r="C30" s="398" t="s">
        <v>19</v>
      </c>
      <c r="D30" s="399"/>
      <c r="E30" s="400"/>
      <c r="F30" s="150"/>
    </row>
    <row r="31" spans="1:6" ht="15" customHeight="1" thickTop="1" thickBot="1" x14ac:dyDescent="0.3">
      <c r="A31" s="135"/>
      <c r="B31" s="136"/>
      <c r="C31" s="151"/>
      <c r="D31" s="152"/>
      <c r="E31" s="153"/>
      <c r="F31" s="154"/>
    </row>
    <row r="32" spans="1:6" s="156" customFormat="1" ht="15.75" thickTop="1" x14ac:dyDescent="0.2">
      <c r="A32" s="155"/>
      <c r="B32" s="378" t="s">
        <v>47</v>
      </c>
      <c r="C32" s="23"/>
      <c r="D32" s="24"/>
      <c r="E32" s="137"/>
      <c r="F32" s="138"/>
    </row>
    <row r="33" spans="1:8" s="156" customFormat="1" ht="15" x14ac:dyDescent="0.2">
      <c r="A33" s="155"/>
      <c r="B33" s="379"/>
      <c r="C33" s="23"/>
      <c r="D33" s="24"/>
      <c r="E33" s="137"/>
      <c r="F33" s="138"/>
    </row>
    <row r="34" spans="1:8" s="156" customFormat="1" ht="15" x14ac:dyDescent="0.2">
      <c r="A34" s="155"/>
      <c r="B34" s="379"/>
      <c r="C34" s="23"/>
      <c r="D34" s="24"/>
      <c r="E34" s="137"/>
      <c r="F34" s="138"/>
    </row>
    <row r="35" spans="1:8" s="156" customFormat="1" ht="15" x14ac:dyDescent="0.2">
      <c r="A35" s="155"/>
      <c r="B35" s="379"/>
      <c r="C35" s="23"/>
      <c r="D35" s="24"/>
      <c r="E35" s="137"/>
      <c r="F35" s="138"/>
    </row>
    <row r="36" spans="1:8" s="156" customFormat="1" ht="15.75" thickBot="1" x14ac:dyDescent="0.25">
      <c r="A36" s="155"/>
      <c r="B36" s="380"/>
      <c r="C36" s="23"/>
      <c r="D36" s="24"/>
      <c r="E36" s="137"/>
      <c r="F36" s="138"/>
    </row>
    <row r="37" spans="1:8" s="156" customFormat="1" ht="15.75" thickTop="1" x14ac:dyDescent="0.2">
      <c r="A37" s="155"/>
      <c r="B37" s="141"/>
      <c r="C37" s="23"/>
      <c r="D37" s="24"/>
      <c r="E37" s="137"/>
      <c r="F37" s="138"/>
    </row>
    <row r="38" spans="1:8" s="140" customFormat="1" ht="24" customHeight="1" x14ac:dyDescent="0.25">
      <c r="A38" s="19">
        <v>5.1999999999999993</v>
      </c>
      <c r="B38" s="20" t="s">
        <v>126</v>
      </c>
      <c r="C38" s="157"/>
      <c r="D38" s="24"/>
      <c r="E38" s="137"/>
      <c r="F38" s="138"/>
    </row>
    <row r="39" spans="1:8" s="165" customFormat="1" ht="12.75" customHeight="1" x14ac:dyDescent="0.2">
      <c r="A39" s="87">
        <v>5.2030000000000003</v>
      </c>
      <c r="B39" s="158" t="s">
        <v>65</v>
      </c>
      <c r="C39" s="23"/>
      <c r="D39" s="24"/>
      <c r="E39" s="137"/>
      <c r="F39" s="102"/>
    </row>
    <row r="40" spans="1:8" s="156" customFormat="1" ht="15" x14ac:dyDescent="0.2">
      <c r="A40" s="88">
        <v>5.2033999999999994</v>
      </c>
      <c r="B40" s="22" t="s">
        <v>72</v>
      </c>
      <c r="C40" s="23" t="s">
        <v>25</v>
      </c>
      <c r="D40" s="24">
        <v>1</v>
      </c>
      <c r="E40" s="27"/>
      <c r="F40" s="102"/>
      <c r="H40" s="166"/>
    </row>
    <row r="41" spans="1:8" s="156" customFormat="1" ht="15" x14ac:dyDescent="0.2">
      <c r="A41" s="155"/>
      <c r="B41" s="22"/>
      <c r="C41" s="23"/>
      <c r="D41" s="24"/>
      <c r="E41" s="137"/>
      <c r="F41" s="102"/>
      <c r="H41" s="167"/>
    </row>
    <row r="42" spans="1:8" s="156" customFormat="1" ht="15" x14ac:dyDescent="0.2">
      <c r="A42" s="88">
        <v>5.2034999999999991</v>
      </c>
      <c r="B42" s="22" t="s">
        <v>73</v>
      </c>
      <c r="C42" s="23" t="s">
        <v>25</v>
      </c>
      <c r="D42" s="24">
        <v>1</v>
      </c>
      <c r="E42" s="27"/>
      <c r="F42" s="102"/>
      <c r="H42" s="166"/>
    </row>
    <row r="43" spans="1:8" s="156" customFormat="1" ht="15" x14ac:dyDescent="0.2">
      <c r="A43" s="155"/>
      <c r="B43" s="22"/>
      <c r="C43" s="23"/>
      <c r="D43" s="24"/>
      <c r="E43" s="137"/>
      <c r="F43" s="102"/>
      <c r="H43" s="166"/>
    </row>
    <row r="44" spans="1:8" s="156" customFormat="1" ht="15" x14ac:dyDescent="0.2">
      <c r="A44" s="87">
        <v>5.205000000000001</v>
      </c>
      <c r="B44" s="158" t="s">
        <v>74</v>
      </c>
      <c r="C44" s="23"/>
      <c r="D44" s="24"/>
      <c r="E44" s="137"/>
      <c r="F44" s="102"/>
      <c r="H44" s="166"/>
    </row>
    <row r="45" spans="1:8" s="156" customFormat="1" ht="15" x14ac:dyDescent="0.2">
      <c r="A45" s="88">
        <v>5.2051000000000007</v>
      </c>
      <c r="B45" s="22" t="s">
        <v>75</v>
      </c>
      <c r="C45" s="23"/>
      <c r="D45" s="24"/>
      <c r="E45" s="137"/>
      <c r="F45" s="102"/>
      <c r="H45" s="167"/>
    </row>
    <row r="46" spans="1:8" s="156" customFormat="1" ht="15" x14ac:dyDescent="0.2">
      <c r="A46" s="170"/>
      <c r="B46" s="141" t="s">
        <v>76</v>
      </c>
      <c r="C46" s="23" t="s">
        <v>3</v>
      </c>
      <c r="D46" s="24">
        <f>SUM(D53:D53)</f>
        <v>132</v>
      </c>
      <c r="E46" s="27"/>
      <c r="F46" s="102"/>
      <c r="H46" s="166"/>
    </row>
    <row r="47" spans="1:8" s="165" customFormat="1" ht="13.5" thickBot="1" x14ac:dyDescent="0.25">
      <c r="A47" s="204"/>
      <c r="B47" s="173"/>
      <c r="C47" s="144"/>
      <c r="D47" s="145"/>
      <c r="E47" s="146"/>
      <c r="F47" s="240"/>
    </row>
    <row r="48" spans="1:8" s="165" customFormat="1" ht="13.5" thickTop="1" x14ac:dyDescent="0.2">
      <c r="A48" s="135">
        <v>5.2060000000000013</v>
      </c>
      <c r="B48" s="136" t="s">
        <v>86</v>
      </c>
      <c r="C48" s="157"/>
      <c r="D48" s="163"/>
      <c r="E48" s="164"/>
      <c r="F48" s="241"/>
    </row>
    <row r="49" spans="1:8" s="165" customFormat="1" ht="12.75" x14ac:dyDescent="0.2">
      <c r="A49" s="88">
        <v>5.2061000000000011</v>
      </c>
      <c r="B49" s="22" t="s">
        <v>87</v>
      </c>
      <c r="C49" s="23"/>
      <c r="D49" s="24"/>
      <c r="E49" s="137"/>
      <c r="F49" s="102"/>
    </row>
    <row r="50" spans="1:8" s="165" customFormat="1" ht="12.75" x14ac:dyDescent="0.2">
      <c r="A50" s="169"/>
      <c r="B50" s="141" t="s">
        <v>88</v>
      </c>
      <c r="C50" s="23" t="s">
        <v>3</v>
      </c>
      <c r="D50" s="24">
        <v>132</v>
      </c>
      <c r="E50" s="27"/>
      <c r="F50" s="102"/>
    </row>
    <row r="51" spans="1:8" s="165" customFormat="1" ht="12.75" x14ac:dyDescent="0.2">
      <c r="A51" s="242"/>
      <c r="B51" s="141"/>
      <c r="C51" s="23"/>
      <c r="D51" s="24"/>
      <c r="E51" s="137"/>
      <c r="F51" s="102"/>
    </row>
    <row r="52" spans="1:8" s="156" customFormat="1" ht="15" x14ac:dyDescent="0.2">
      <c r="A52" s="12">
        <v>5.2070000000000016</v>
      </c>
      <c r="B52" s="158" t="s">
        <v>97</v>
      </c>
      <c r="C52" s="23"/>
      <c r="D52" s="24"/>
      <c r="E52" s="137"/>
      <c r="F52" s="102"/>
      <c r="H52" s="167"/>
    </row>
    <row r="53" spans="1:8" s="156" customFormat="1" ht="15" customHeight="1" x14ac:dyDescent="0.2">
      <c r="A53" s="88">
        <v>5.2078999999999995</v>
      </c>
      <c r="B53" s="22" t="s">
        <v>102</v>
      </c>
      <c r="C53" s="23" t="s">
        <v>3</v>
      </c>
      <c r="D53" s="24">
        <v>132</v>
      </c>
      <c r="E53" s="27"/>
      <c r="F53" s="102"/>
    </row>
    <row r="54" spans="1:8" s="165" customFormat="1" ht="13.5" thickBot="1" x14ac:dyDescent="0.25">
      <c r="A54" s="174"/>
      <c r="B54" s="22"/>
      <c r="C54" s="23"/>
      <c r="D54" s="24"/>
      <c r="E54" s="137"/>
      <c r="F54" s="102"/>
    </row>
    <row r="55" spans="1:8" s="156" customFormat="1" ht="27" customHeight="1" thickTop="1" thickBot="1" x14ac:dyDescent="0.3">
      <c r="A55" s="175"/>
      <c r="B55" s="176"/>
      <c r="C55" s="381" t="str">
        <f>+B38</f>
        <v>DESCRIPTION DES TRAVAUX COURANT FORT</v>
      </c>
      <c r="D55" s="382"/>
      <c r="E55" s="383"/>
      <c r="F55" s="47"/>
      <c r="H55" s="166"/>
    </row>
    <row r="56" spans="1:8" s="132" customFormat="1" ht="15.75" thickTop="1" thickBot="1" x14ac:dyDescent="0.3">
      <c r="A56" s="69" t="s">
        <v>10</v>
      </c>
      <c r="B56" s="70"/>
      <c r="C56" s="191"/>
      <c r="D56" s="192"/>
      <c r="E56" s="193"/>
      <c r="F56" s="194"/>
    </row>
    <row r="57" spans="1:8" ht="30" customHeight="1" thickTop="1" thickBot="1" x14ac:dyDescent="0.3">
      <c r="A57" s="384" t="s">
        <v>4</v>
      </c>
      <c r="B57" s="385"/>
      <c r="C57" s="385"/>
      <c r="D57" s="385"/>
      <c r="E57" s="386"/>
      <c r="F57" s="234"/>
    </row>
    <row r="58" spans="1:8" ht="13.5" thickTop="1" x14ac:dyDescent="0.25">
      <c r="A58" s="195"/>
      <c r="E58" s="199"/>
      <c r="F58" s="139"/>
      <c r="H58" s="140"/>
    </row>
    <row r="59" spans="1:8" ht="12.75" x14ac:dyDescent="0.25">
      <c r="E59" s="199"/>
      <c r="F59" s="139"/>
      <c r="H59" s="140"/>
    </row>
    <row r="60" spans="1:8" customFormat="1" ht="12" customHeight="1" x14ac:dyDescent="0.25">
      <c r="A60" s="2" t="s">
        <v>12</v>
      </c>
      <c r="B60" s="2"/>
      <c r="C60" s="2"/>
      <c r="D60" s="80"/>
      <c r="E60" s="81"/>
      <c r="F60" s="82"/>
      <c r="G60" s="2"/>
    </row>
    <row r="61" spans="1:8" ht="12.75" x14ac:dyDescent="0.25">
      <c r="E61" s="199"/>
      <c r="F61" s="139"/>
      <c r="H61" s="140"/>
    </row>
    <row r="62" spans="1:8" x14ac:dyDescent="0.25">
      <c r="E62" s="199"/>
      <c r="F62" s="139"/>
    </row>
    <row r="63" spans="1:8" x14ac:dyDescent="0.25">
      <c r="E63" s="199"/>
      <c r="F63" s="139"/>
    </row>
    <row r="64" spans="1:8" x14ac:dyDescent="0.25">
      <c r="E64" s="199"/>
      <c r="F64" s="139"/>
    </row>
    <row r="65" spans="5:6" x14ac:dyDescent="0.25">
      <c r="E65" s="199"/>
      <c r="F65" s="139"/>
    </row>
    <row r="66" spans="5:6" x14ac:dyDescent="0.25">
      <c r="E66" s="199"/>
      <c r="F66" s="139"/>
    </row>
    <row r="67" spans="5:6" x14ac:dyDescent="0.25">
      <c r="E67" s="199"/>
      <c r="F67" s="139"/>
    </row>
    <row r="68" spans="5:6" x14ac:dyDescent="0.25">
      <c r="E68" s="199"/>
      <c r="F68" s="139"/>
    </row>
    <row r="69" spans="5:6" x14ac:dyDescent="0.25">
      <c r="E69" s="199"/>
      <c r="F69" s="139"/>
    </row>
    <row r="70" spans="5:6" x14ac:dyDescent="0.25">
      <c r="E70" s="199"/>
      <c r="F70" s="139"/>
    </row>
    <row r="71" spans="5:6" x14ac:dyDescent="0.25">
      <c r="E71" s="199"/>
      <c r="F71" s="139"/>
    </row>
    <row r="72" spans="5:6" x14ac:dyDescent="0.25">
      <c r="E72" s="199"/>
      <c r="F72" s="139"/>
    </row>
    <row r="73" spans="5:6" x14ac:dyDescent="0.25">
      <c r="E73" s="199"/>
      <c r="F73" s="139"/>
    </row>
    <row r="74" spans="5:6" x14ac:dyDescent="0.25">
      <c r="E74" s="199"/>
      <c r="F74" s="139"/>
    </row>
    <row r="75" spans="5:6" x14ac:dyDescent="0.25">
      <c r="E75" s="199"/>
      <c r="F75" s="139"/>
    </row>
    <row r="76" spans="5:6" x14ac:dyDescent="0.25">
      <c r="E76" s="199"/>
      <c r="F76" s="139"/>
    </row>
    <row r="77" spans="5:6" x14ac:dyDescent="0.25">
      <c r="E77" s="199"/>
      <c r="F77" s="139"/>
    </row>
    <row r="78" spans="5:6" x14ac:dyDescent="0.25">
      <c r="E78" s="199"/>
      <c r="F78" s="139"/>
    </row>
    <row r="79" spans="5:6" x14ac:dyDescent="0.25">
      <c r="E79" s="199"/>
      <c r="F79" s="139"/>
    </row>
    <row r="80" spans="5:6" x14ac:dyDescent="0.25">
      <c r="E80" s="199"/>
      <c r="F80" s="139"/>
    </row>
    <row r="81" spans="5:6" x14ac:dyDescent="0.25">
      <c r="E81" s="199"/>
      <c r="F81" s="139"/>
    </row>
    <row r="82" spans="5:6" x14ac:dyDescent="0.25">
      <c r="E82" s="199"/>
      <c r="F82" s="139"/>
    </row>
    <row r="83" spans="5:6" x14ac:dyDescent="0.25">
      <c r="E83" s="199"/>
      <c r="F83" s="139"/>
    </row>
    <row r="84" spans="5:6" x14ac:dyDescent="0.25">
      <c r="E84" s="199"/>
      <c r="F84" s="139"/>
    </row>
    <row r="85" spans="5:6" x14ac:dyDescent="0.25">
      <c r="E85" s="199"/>
      <c r="F85" s="139"/>
    </row>
    <row r="86" spans="5:6" x14ac:dyDescent="0.25">
      <c r="E86" s="199"/>
      <c r="F86" s="139"/>
    </row>
    <row r="87" spans="5:6" x14ac:dyDescent="0.25">
      <c r="E87" s="199"/>
      <c r="F87" s="139"/>
    </row>
    <row r="88" spans="5:6" x14ac:dyDescent="0.25">
      <c r="E88" s="199"/>
      <c r="F88" s="139"/>
    </row>
    <row r="89" spans="5:6" x14ac:dyDescent="0.25">
      <c r="E89" s="199"/>
      <c r="F89" s="139"/>
    </row>
    <row r="90" spans="5:6" x14ac:dyDescent="0.25">
      <c r="F90" s="201"/>
    </row>
    <row r="91" spans="5:6" x14ac:dyDescent="0.25">
      <c r="F91" s="201"/>
    </row>
    <row r="92" spans="5:6" x14ac:dyDescent="0.25">
      <c r="F92" s="201"/>
    </row>
    <row r="93" spans="5:6" x14ac:dyDescent="0.25">
      <c r="F93" s="201"/>
    </row>
    <row r="94" spans="5:6" x14ac:dyDescent="0.25">
      <c r="F94" s="201"/>
    </row>
    <row r="95" spans="5:6" x14ac:dyDescent="0.25">
      <c r="F95" s="201"/>
    </row>
    <row r="96" spans="5:6" x14ac:dyDescent="0.25">
      <c r="F96" s="201"/>
    </row>
    <row r="97" spans="6:6" x14ac:dyDescent="0.25">
      <c r="F97" s="201"/>
    </row>
    <row r="98" spans="6:6" x14ac:dyDescent="0.25">
      <c r="F98" s="201"/>
    </row>
    <row r="99" spans="6:6" x14ac:dyDescent="0.25">
      <c r="F99" s="201"/>
    </row>
    <row r="100" spans="6:6" x14ac:dyDescent="0.25">
      <c r="F100" s="201"/>
    </row>
    <row r="101" spans="6:6" x14ac:dyDescent="0.25">
      <c r="F101" s="201"/>
    </row>
    <row r="102" spans="6:6" x14ac:dyDescent="0.25">
      <c r="F102" s="201"/>
    </row>
    <row r="103" spans="6:6" x14ac:dyDescent="0.25">
      <c r="F103" s="201"/>
    </row>
    <row r="104" spans="6:6" x14ac:dyDescent="0.25">
      <c r="F104" s="201"/>
    </row>
    <row r="105" spans="6:6" x14ac:dyDescent="0.25">
      <c r="F105" s="201"/>
    </row>
    <row r="106" spans="6:6" x14ac:dyDescent="0.25">
      <c r="F106" s="201"/>
    </row>
    <row r="107" spans="6:6" x14ac:dyDescent="0.25">
      <c r="F107" s="201"/>
    </row>
    <row r="108" spans="6:6" x14ac:dyDescent="0.25">
      <c r="F108" s="201"/>
    </row>
    <row r="109" spans="6:6" x14ac:dyDescent="0.25">
      <c r="F109" s="201"/>
    </row>
    <row r="110" spans="6:6" x14ac:dyDescent="0.25">
      <c r="F110" s="201"/>
    </row>
    <row r="111" spans="6:6" x14ac:dyDescent="0.25">
      <c r="F111" s="201"/>
    </row>
    <row r="112" spans="6:6" x14ac:dyDescent="0.25">
      <c r="F112" s="201"/>
    </row>
    <row r="113" spans="6:6" x14ac:dyDescent="0.25">
      <c r="F113" s="201"/>
    </row>
    <row r="114" spans="6:6" x14ac:dyDescent="0.25">
      <c r="F114" s="201"/>
    </row>
    <row r="115" spans="6:6" x14ac:dyDescent="0.25">
      <c r="F115" s="201"/>
    </row>
    <row r="116" spans="6:6" x14ac:dyDescent="0.25">
      <c r="F116" s="201"/>
    </row>
    <row r="117" spans="6:6" x14ac:dyDescent="0.25">
      <c r="F117" s="201"/>
    </row>
    <row r="118" spans="6:6" x14ac:dyDescent="0.25">
      <c r="F118" s="201"/>
    </row>
    <row r="119" spans="6:6" x14ac:dyDescent="0.25">
      <c r="F119" s="201"/>
    </row>
    <row r="120" spans="6:6" x14ac:dyDescent="0.25">
      <c r="F120" s="201"/>
    </row>
    <row r="121" spans="6:6" x14ac:dyDescent="0.25">
      <c r="F121" s="201"/>
    </row>
    <row r="122" spans="6:6" x14ac:dyDescent="0.25">
      <c r="F122" s="201"/>
    </row>
    <row r="123" spans="6:6" x14ac:dyDescent="0.25">
      <c r="F123" s="201"/>
    </row>
    <row r="124" spans="6:6" x14ac:dyDescent="0.25">
      <c r="F124" s="201"/>
    </row>
    <row r="125" spans="6:6" x14ac:dyDescent="0.25">
      <c r="F125" s="201"/>
    </row>
    <row r="126" spans="6:6" x14ac:dyDescent="0.25">
      <c r="F126" s="201"/>
    </row>
    <row r="127" spans="6:6" x14ac:dyDescent="0.25">
      <c r="F127" s="201"/>
    </row>
    <row r="128" spans="6:6" x14ac:dyDescent="0.25">
      <c r="F128" s="201"/>
    </row>
    <row r="129" spans="6:6" x14ac:dyDescent="0.25">
      <c r="F129" s="201"/>
    </row>
    <row r="130" spans="6:6" x14ac:dyDescent="0.25">
      <c r="F130" s="201"/>
    </row>
    <row r="131" spans="6:6" x14ac:dyDescent="0.25">
      <c r="F131" s="201"/>
    </row>
    <row r="132" spans="6:6" x14ac:dyDescent="0.25">
      <c r="F132" s="201"/>
    </row>
    <row r="133" spans="6:6" x14ac:dyDescent="0.25">
      <c r="F133" s="201"/>
    </row>
    <row r="134" spans="6:6" x14ac:dyDescent="0.25">
      <c r="F134" s="201"/>
    </row>
    <row r="135" spans="6:6" x14ac:dyDescent="0.25">
      <c r="F135" s="201"/>
    </row>
    <row r="136" spans="6:6" x14ac:dyDescent="0.25">
      <c r="F136" s="201"/>
    </row>
    <row r="137" spans="6:6" x14ac:dyDescent="0.25">
      <c r="F137" s="201"/>
    </row>
    <row r="138" spans="6:6" x14ac:dyDescent="0.25">
      <c r="F138" s="201"/>
    </row>
    <row r="139" spans="6:6" x14ac:dyDescent="0.25">
      <c r="F139" s="201"/>
    </row>
    <row r="140" spans="6:6" x14ac:dyDescent="0.25">
      <c r="F140" s="201"/>
    </row>
    <row r="141" spans="6:6" x14ac:dyDescent="0.25">
      <c r="F141" s="201"/>
    </row>
    <row r="142" spans="6:6" x14ac:dyDescent="0.25">
      <c r="F142" s="201"/>
    </row>
    <row r="143" spans="6:6" x14ac:dyDescent="0.25">
      <c r="F143" s="201"/>
    </row>
    <row r="144" spans="6:6" x14ac:dyDescent="0.25">
      <c r="F144" s="201"/>
    </row>
    <row r="145" spans="6:6" x14ac:dyDescent="0.25">
      <c r="F145" s="201"/>
    </row>
    <row r="146" spans="6:6" x14ac:dyDescent="0.25">
      <c r="F146" s="201"/>
    </row>
    <row r="147" spans="6:6" x14ac:dyDescent="0.25">
      <c r="F147" s="201"/>
    </row>
    <row r="148" spans="6:6" x14ac:dyDescent="0.25">
      <c r="F148" s="201"/>
    </row>
    <row r="149" spans="6:6" x14ac:dyDescent="0.25">
      <c r="F149" s="201"/>
    </row>
    <row r="150" spans="6:6" x14ac:dyDescent="0.25">
      <c r="F150" s="201"/>
    </row>
    <row r="151" spans="6:6" x14ac:dyDescent="0.25">
      <c r="F151" s="201"/>
    </row>
    <row r="152" spans="6:6" x14ac:dyDescent="0.25">
      <c r="F152" s="201"/>
    </row>
    <row r="153" spans="6:6" x14ac:dyDescent="0.25">
      <c r="F153" s="201"/>
    </row>
    <row r="154" spans="6:6" x14ac:dyDescent="0.25">
      <c r="F154" s="201"/>
    </row>
    <row r="155" spans="6:6" x14ac:dyDescent="0.25">
      <c r="F155" s="201"/>
    </row>
    <row r="156" spans="6:6" x14ac:dyDescent="0.25">
      <c r="F156" s="201"/>
    </row>
    <row r="157" spans="6:6" x14ac:dyDescent="0.25">
      <c r="F157" s="201"/>
    </row>
    <row r="158" spans="6:6" x14ac:dyDescent="0.25">
      <c r="F158" s="201"/>
    </row>
    <row r="159" spans="6:6" x14ac:dyDescent="0.25">
      <c r="F159" s="201"/>
    </row>
    <row r="160" spans="6:6" x14ac:dyDescent="0.25">
      <c r="F160" s="201"/>
    </row>
    <row r="161" spans="6:6" x14ac:dyDescent="0.25">
      <c r="F161" s="201"/>
    </row>
    <row r="162" spans="6:6" x14ac:dyDescent="0.25">
      <c r="F162" s="201"/>
    </row>
    <row r="163" spans="6:6" x14ac:dyDescent="0.25">
      <c r="F163" s="201"/>
    </row>
    <row r="164" spans="6:6" x14ac:dyDescent="0.25">
      <c r="F164" s="201"/>
    </row>
    <row r="165" spans="6:6" x14ac:dyDescent="0.25">
      <c r="F165" s="201"/>
    </row>
    <row r="166" spans="6:6" x14ac:dyDescent="0.25">
      <c r="F166" s="201"/>
    </row>
    <row r="167" spans="6:6" x14ac:dyDescent="0.25">
      <c r="F167" s="201"/>
    </row>
    <row r="168" spans="6:6" x14ac:dyDescent="0.25">
      <c r="F168" s="201"/>
    </row>
    <row r="169" spans="6:6" x14ac:dyDescent="0.25">
      <c r="F169" s="201"/>
    </row>
    <row r="170" spans="6:6" x14ac:dyDescent="0.25">
      <c r="F170" s="201"/>
    </row>
    <row r="171" spans="6:6" x14ac:dyDescent="0.25">
      <c r="F171" s="201"/>
    </row>
    <row r="172" spans="6:6" x14ac:dyDescent="0.25">
      <c r="F172" s="201"/>
    </row>
    <row r="173" spans="6:6" x14ac:dyDescent="0.25">
      <c r="F173" s="201"/>
    </row>
    <row r="174" spans="6:6" x14ac:dyDescent="0.25">
      <c r="F174" s="201"/>
    </row>
    <row r="175" spans="6:6" x14ac:dyDescent="0.25">
      <c r="F175" s="201"/>
    </row>
    <row r="176" spans="6:6" x14ac:dyDescent="0.25">
      <c r="F176" s="201"/>
    </row>
    <row r="177" spans="6:6" x14ac:dyDescent="0.25">
      <c r="F177" s="201"/>
    </row>
    <row r="178" spans="6:6" x14ac:dyDescent="0.25">
      <c r="F178" s="201"/>
    </row>
    <row r="179" spans="6:6" x14ac:dyDescent="0.25">
      <c r="F179" s="201"/>
    </row>
    <row r="180" spans="6:6" x14ac:dyDescent="0.25">
      <c r="F180" s="201"/>
    </row>
    <row r="181" spans="6:6" x14ac:dyDescent="0.25">
      <c r="F181" s="201"/>
    </row>
    <row r="182" spans="6:6" x14ac:dyDescent="0.25">
      <c r="F182" s="201"/>
    </row>
    <row r="183" spans="6:6" x14ac:dyDescent="0.25">
      <c r="F183" s="201"/>
    </row>
    <row r="184" spans="6:6" x14ac:dyDescent="0.25">
      <c r="F184" s="201"/>
    </row>
    <row r="185" spans="6:6" x14ac:dyDescent="0.25">
      <c r="F185" s="201"/>
    </row>
    <row r="186" spans="6:6" x14ac:dyDescent="0.25">
      <c r="F186" s="201"/>
    </row>
    <row r="187" spans="6:6" x14ac:dyDescent="0.25">
      <c r="F187" s="201"/>
    </row>
    <row r="188" spans="6:6" x14ac:dyDescent="0.25">
      <c r="F188" s="201"/>
    </row>
    <row r="189" spans="6:6" x14ac:dyDescent="0.25">
      <c r="F189" s="201"/>
    </row>
    <row r="190" spans="6:6" x14ac:dyDescent="0.25">
      <c r="F190" s="201"/>
    </row>
    <row r="191" spans="6:6" x14ac:dyDescent="0.25">
      <c r="F191" s="201"/>
    </row>
    <row r="192" spans="6:6" x14ac:dyDescent="0.25">
      <c r="F192" s="201"/>
    </row>
    <row r="193" spans="6:6" x14ac:dyDescent="0.25">
      <c r="F193" s="201"/>
    </row>
    <row r="194" spans="6:6" x14ac:dyDescent="0.25">
      <c r="F194" s="201"/>
    </row>
    <row r="195" spans="6:6" x14ac:dyDescent="0.25">
      <c r="F195" s="201"/>
    </row>
    <row r="196" spans="6:6" x14ac:dyDescent="0.25">
      <c r="F196" s="201"/>
    </row>
    <row r="197" spans="6:6" x14ac:dyDescent="0.25">
      <c r="F197" s="201"/>
    </row>
    <row r="198" spans="6:6" x14ac:dyDescent="0.25">
      <c r="F198" s="201"/>
    </row>
    <row r="199" spans="6:6" x14ac:dyDescent="0.25">
      <c r="F199" s="201"/>
    </row>
    <row r="200" spans="6:6" x14ac:dyDescent="0.25">
      <c r="F200" s="201"/>
    </row>
    <row r="201" spans="6:6" x14ac:dyDescent="0.25">
      <c r="F201" s="201"/>
    </row>
    <row r="202" spans="6:6" x14ac:dyDescent="0.25">
      <c r="F202" s="201"/>
    </row>
    <row r="203" spans="6:6" x14ac:dyDescent="0.25">
      <c r="F203" s="201"/>
    </row>
    <row r="204" spans="6:6" x14ac:dyDescent="0.25">
      <c r="F204" s="201"/>
    </row>
    <row r="205" spans="6:6" x14ac:dyDescent="0.25">
      <c r="F205" s="201"/>
    </row>
    <row r="206" spans="6:6" x14ac:dyDescent="0.25">
      <c r="F206" s="201"/>
    </row>
    <row r="207" spans="6:6" x14ac:dyDescent="0.25">
      <c r="F207" s="201"/>
    </row>
    <row r="208" spans="6:6" x14ac:dyDescent="0.25">
      <c r="F208" s="201"/>
    </row>
    <row r="209" spans="6:6" x14ac:dyDescent="0.25">
      <c r="F209" s="201"/>
    </row>
    <row r="210" spans="6:6" x14ac:dyDescent="0.25">
      <c r="F210" s="201"/>
    </row>
    <row r="211" spans="6:6" x14ac:dyDescent="0.25">
      <c r="F211" s="201"/>
    </row>
    <row r="212" spans="6:6" x14ac:dyDescent="0.25">
      <c r="F212" s="201"/>
    </row>
    <row r="213" spans="6:6" x14ac:dyDescent="0.25">
      <c r="F213" s="201"/>
    </row>
    <row r="214" spans="6:6" x14ac:dyDescent="0.25">
      <c r="F214" s="201"/>
    </row>
    <row r="215" spans="6:6" x14ac:dyDescent="0.25">
      <c r="F215" s="201"/>
    </row>
    <row r="216" spans="6:6" x14ac:dyDescent="0.25">
      <c r="F216" s="201"/>
    </row>
    <row r="217" spans="6:6" x14ac:dyDescent="0.25">
      <c r="F217" s="201"/>
    </row>
    <row r="218" spans="6:6" x14ac:dyDescent="0.25">
      <c r="F218" s="201"/>
    </row>
    <row r="219" spans="6:6" x14ac:dyDescent="0.25">
      <c r="F219" s="201"/>
    </row>
    <row r="220" spans="6:6" x14ac:dyDescent="0.25">
      <c r="F220" s="201"/>
    </row>
    <row r="221" spans="6:6" x14ac:dyDescent="0.25">
      <c r="F221" s="201"/>
    </row>
    <row r="222" spans="6:6" x14ac:dyDescent="0.25">
      <c r="F222" s="201"/>
    </row>
    <row r="223" spans="6:6" x14ac:dyDescent="0.25">
      <c r="F223" s="201"/>
    </row>
    <row r="224" spans="6:6" x14ac:dyDescent="0.25">
      <c r="F224" s="201"/>
    </row>
    <row r="225" spans="6:6" x14ac:dyDescent="0.25">
      <c r="F225" s="201"/>
    </row>
    <row r="226" spans="6:6" x14ac:dyDescent="0.25">
      <c r="F226" s="201"/>
    </row>
    <row r="227" spans="6:6" x14ac:dyDescent="0.25">
      <c r="F227" s="201"/>
    </row>
    <row r="228" spans="6:6" x14ac:dyDescent="0.25">
      <c r="F228" s="201"/>
    </row>
    <row r="229" spans="6:6" x14ac:dyDescent="0.25">
      <c r="F229" s="201"/>
    </row>
    <row r="230" spans="6:6" x14ac:dyDescent="0.25">
      <c r="F230" s="201"/>
    </row>
    <row r="231" spans="6:6" x14ac:dyDescent="0.25">
      <c r="F231" s="201"/>
    </row>
    <row r="232" spans="6:6" x14ac:dyDescent="0.25">
      <c r="F232" s="201"/>
    </row>
    <row r="233" spans="6:6" x14ac:dyDescent="0.25">
      <c r="F233" s="201"/>
    </row>
    <row r="234" spans="6:6" x14ac:dyDescent="0.25">
      <c r="F234" s="201"/>
    </row>
    <row r="235" spans="6:6" x14ac:dyDescent="0.25">
      <c r="F235" s="201"/>
    </row>
    <row r="236" spans="6:6" x14ac:dyDescent="0.25">
      <c r="F236" s="201"/>
    </row>
    <row r="237" spans="6:6" x14ac:dyDescent="0.25">
      <c r="F237" s="201"/>
    </row>
    <row r="238" spans="6:6" x14ac:dyDescent="0.25">
      <c r="F238" s="201"/>
    </row>
    <row r="239" spans="6:6" x14ac:dyDescent="0.25">
      <c r="F239" s="201"/>
    </row>
    <row r="240" spans="6:6" x14ac:dyDescent="0.25">
      <c r="F240" s="201"/>
    </row>
    <row r="241" spans="6:6" x14ac:dyDescent="0.25">
      <c r="F241" s="201"/>
    </row>
    <row r="242" spans="6:6" x14ac:dyDescent="0.25">
      <c r="F242" s="201"/>
    </row>
    <row r="243" spans="6:6" x14ac:dyDescent="0.25">
      <c r="F243" s="201"/>
    </row>
    <row r="244" spans="6:6" x14ac:dyDescent="0.25">
      <c r="F244" s="201"/>
    </row>
    <row r="245" spans="6:6" x14ac:dyDescent="0.25">
      <c r="F245" s="201"/>
    </row>
    <row r="246" spans="6:6" x14ac:dyDescent="0.25">
      <c r="F246" s="201"/>
    </row>
    <row r="247" spans="6:6" x14ac:dyDescent="0.25">
      <c r="F247" s="201"/>
    </row>
    <row r="248" spans="6:6" x14ac:dyDescent="0.25">
      <c r="F248" s="201"/>
    </row>
    <row r="249" spans="6:6" x14ac:dyDescent="0.25">
      <c r="F249" s="201"/>
    </row>
    <row r="250" spans="6:6" x14ac:dyDescent="0.25">
      <c r="F250" s="201"/>
    </row>
    <row r="251" spans="6:6" x14ac:dyDescent="0.25">
      <c r="F251" s="201"/>
    </row>
    <row r="252" spans="6:6" x14ac:dyDescent="0.25">
      <c r="F252" s="201"/>
    </row>
    <row r="253" spans="6:6" x14ac:dyDescent="0.25">
      <c r="F253" s="201"/>
    </row>
    <row r="254" spans="6:6" x14ac:dyDescent="0.25">
      <c r="F254" s="201"/>
    </row>
    <row r="255" spans="6:6" x14ac:dyDescent="0.25">
      <c r="F255" s="201"/>
    </row>
    <row r="256" spans="6:6" x14ac:dyDescent="0.25">
      <c r="F256" s="201"/>
    </row>
    <row r="257" spans="6:6" x14ac:dyDescent="0.25">
      <c r="F257" s="201"/>
    </row>
    <row r="258" spans="6:6" x14ac:dyDescent="0.25">
      <c r="F258" s="201"/>
    </row>
    <row r="259" spans="6:6" x14ac:dyDescent="0.25">
      <c r="F259" s="201"/>
    </row>
    <row r="260" spans="6:6" x14ac:dyDescent="0.25">
      <c r="F260" s="201"/>
    </row>
    <row r="261" spans="6:6" x14ac:dyDescent="0.25">
      <c r="F261" s="201"/>
    </row>
    <row r="262" spans="6:6" x14ac:dyDescent="0.25">
      <c r="F262" s="201"/>
    </row>
    <row r="263" spans="6:6" x14ac:dyDescent="0.25">
      <c r="F263" s="201"/>
    </row>
    <row r="264" spans="6:6" x14ac:dyDescent="0.25">
      <c r="F264" s="201"/>
    </row>
    <row r="265" spans="6:6" x14ac:dyDescent="0.25">
      <c r="F265" s="201"/>
    </row>
    <row r="266" spans="6:6" x14ac:dyDescent="0.25">
      <c r="F266" s="201"/>
    </row>
    <row r="267" spans="6:6" x14ac:dyDescent="0.25">
      <c r="F267" s="201"/>
    </row>
    <row r="268" spans="6:6" x14ac:dyDescent="0.25">
      <c r="F268" s="201"/>
    </row>
    <row r="269" spans="6:6" x14ac:dyDescent="0.25">
      <c r="F269" s="201"/>
    </row>
    <row r="270" spans="6:6" x14ac:dyDescent="0.25">
      <c r="F270" s="201"/>
    </row>
    <row r="271" spans="6:6" x14ac:dyDescent="0.25">
      <c r="F271" s="201"/>
    </row>
    <row r="272" spans="6:6" x14ac:dyDescent="0.25">
      <c r="F272" s="201"/>
    </row>
    <row r="273" spans="6:6" x14ac:dyDescent="0.25">
      <c r="F273" s="201"/>
    </row>
    <row r="274" spans="6:6" x14ac:dyDescent="0.25">
      <c r="F274" s="201"/>
    </row>
    <row r="275" spans="6:6" x14ac:dyDescent="0.25">
      <c r="F275" s="201"/>
    </row>
    <row r="276" spans="6:6" x14ac:dyDescent="0.25">
      <c r="F276" s="201"/>
    </row>
    <row r="277" spans="6:6" x14ac:dyDescent="0.25">
      <c r="F277" s="201"/>
    </row>
    <row r="278" spans="6:6" x14ac:dyDescent="0.25">
      <c r="F278" s="201"/>
    </row>
    <row r="279" spans="6:6" x14ac:dyDescent="0.25">
      <c r="F279" s="201"/>
    </row>
    <row r="280" spans="6:6" x14ac:dyDescent="0.25">
      <c r="F280" s="201"/>
    </row>
    <row r="281" spans="6:6" x14ac:dyDescent="0.25">
      <c r="F281" s="201"/>
    </row>
    <row r="282" spans="6:6" x14ac:dyDescent="0.25">
      <c r="F282" s="201"/>
    </row>
    <row r="283" spans="6:6" x14ac:dyDescent="0.25">
      <c r="F283" s="201"/>
    </row>
  </sheetData>
  <mergeCells count="10">
    <mergeCell ref="C30:E30"/>
    <mergeCell ref="B32:B36"/>
    <mergeCell ref="C55:E55"/>
    <mergeCell ref="A57:E57"/>
    <mergeCell ref="A1:F1"/>
    <mergeCell ref="A2:F2"/>
    <mergeCell ref="A3:F3"/>
    <mergeCell ref="A4:F4"/>
    <mergeCell ref="E8:F8"/>
    <mergeCell ref="E9:F9"/>
  </mergeCells>
  <conditionalFormatting sqref="E40 E42 E46">
    <cfRule type="cellIs" dxfId="86" priority="1" operator="equal">
      <formula>0</formula>
    </cfRule>
  </conditionalFormatting>
  <conditionalFormatting sqref="E50 E53">
    <cfRule type="cellIs" dxfId="85" priority="2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05 : CFO - CFA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24</vt:i4>
      </vt:variant>
      <vt:variant>
        <vt:lpstr>Plages nommées</vt:lpstr>
      </vt:variant>
      <vt:variant>
        <vt:i4>48</vt:i4>
      </vt:variant>
    </vt:vector>
  </HeadingPairs>
  <TitlesOfParts>
    <vt:vector size="72" baseType="lpstr">
      <vt:lpstr>LOT 05 CFO CFA PARKING TF</vt:lpstr>
      <vt:lpstr>LOT 05 CFO CFA BAT D TF</vt:lpstr>
      <vt:lpstr>LOT 05 CFO CFA BAT G TF</vt:lpstr>
      <vt:lpstr>LOT 05 CFO CFA BAT H TF</vt:lpstr>
      <vt:lpstr>LOT 05 CFO CFA BAT I TF</vt:lpstr>
      <vt:lpstr>LOT 05 CFO CFA BAT K TF</vt:lpstr>
      <vt:lpstr>LOT 05 CFO CFA BAT N TF</vt:lpstr>
      <vt:lpstr>LOT 05 CFO CFA BAT U TF</vt:lpstr>
      <vt:lpstr>LOT 05 CFO CFA BAT K T01</vt:lpstr>
      <vt:lpstr>LOT 05 CFO CFA BAT U T03</vt:lpstr>
      <vt:lpstr>LOT 05 CFO CFA BAT J T04</vt:lpstr>
      <vt:lpstr>LOT 05 CFO CFA BAT H T05</vt:lpstr>
      <vt:lpstr>LOT 05 CFO CFA BAT A T06</vt:lpstr>
      <vt:lpstr>LOT 05 CFO CFA BAT B T06</vt:lpstr>
      <vt:lpstr>LOT 05 CFO CFA BAT C T06</vt:lpstr>
      <vt:lpstr>LOT 05 CFO CFA BAT E T06</vt:lpstr>
      <vt:lpstr>LOT 05 CFO CFA BAT F T06</vt:lpstr>
      <vt:lpstr>LOT 05 CFO CFA BAT L T06</vt:lpstr>
      <vt:lpstr>LOT 05 CFO CFA BAT M T06</vt:lpstr>
      <vt:lpstr>LOT 05 CFO CFA BAT O T06</vt:lpstr>
      <vt:lpstr>LOT 05 CFO CFA BAT P T06</vt:lpstr>
      <vt:lpstr>LOT 05 CFO CFA BAT S T06</vt:lpstr>
      <vt:lpstr>LOT 05 CFO CFA BAT T T06</vt:lpstr>
      <vt:lpstr>LOT 05 CFO CFA BAT V T06</vt:lpstr>
      <vt:lpstr>'LOT 05 CFO CFA BAT A T06'!Impression_des_titres</vt:lpstr>
      <vt:lpstr>'LOT 05 CFO CFA BAT B T06'!Impression_des_titres</vt:lpstr>
      <vt:lpstr>'LOT 05 CFO CFA BAT C T06'!Impression_des_titres</vt:lpstr>
      <vt:lpstr>'LOT 05 CFO CFA BAT D TF'!Impression_des_titres</vt:lpstr>
      <vt:lpstr>'LOT 05 CFO CFA BAT E T06'!Impression_des_titres</vt:lpstr>
      <vt:lpstr>'LOT 05 CFO CFA BAT F T06'!Impression_des_titres</vt:lpstr>
      <vt:lpstr>'LOT 05 CFO CFA BAT G TF'!Impression_des_titres</vt:lpstr>
      <vt:lpstr>'LOT 05 CFO CFA BAT H T05'!Impression_des_titres</vt:lpstr>
      <vt:lpstr>'LOT 05 CFO CFA BAT H TF'!Impression_des_titres</vt:lpstr>
      <vt:lpstr>'LOT 05 CFO CFA BAT I TF'!Impression_des_titres</vt:lpstr>
      <vt:lpstr>'LOT 05 CFO CFA BAT J T04'!Impression_des_titres</vt:lpstr>
      <vt:lpstr>'LOT 05 CFO CFA BAT K T01'!Impression_des_titres</vt:lpstr>
      <vt:lpstr>'LOT 05 CFO CFA BAT K TF'!Impression_des_titres</vt:lpstr>
      <vt:lpstr>'LOT 05 CFO CFA BAT L T06'!Impression_des_titres</vt:lpstr>
      <vt:lpstr>'LOT 05 CFO CFA BAT M T06'!Impression_des_titres</vt:lpstr>
      <vt:lpstr>'LOT 05 CFO CFA BAT N TF'!Impression_des_titres</vt:lpstr>
      <vt:lpstr>'LOT 05 CFO CFA BAT O T06'!Impression_des_titres</vt:lpstr>
      <vt:lpstr>'LOT 05 CFO CFA BAT P T06'!Impression_des_titres</vt:lpstr>
      <vt:lpstr>'LOT 05 CFO CFA BAT S T06'!Impression_des_titres</vt:lpstr>
      <vt:lpstr>'LOT 05 CFO CFA BAT T T06'!Impression_des_titres</vt:lpstr>
      <vt:lpstr>'LOT 05 CFO CFA BAT U T03'!Impression_des_titres</vt:lpstr>
      <vt:lpstr>'LOT 05 CFO CFA BAT U TF'!Impression_des_titres</vt:lpstr>
      <vt:lpstr>'LOT 05 CFO CFA BAT V T06'!Impression_des_titres</vt:lpstr>
      <vt:lpstr>'LOT 05 CFO CFA PARKING TF'!Impression_des_titres</vt:lpstr>
      <vt:lpstr>'LOT 05 CFO CFA BAT A T06'!Zone_d_impression</vt:lpstr>
      <vt:lpstr>'LOT 05 CFO CFA BAT B T06'!Zone_d_impression</vt:lpstr>
      <vt:lpstr>'LOT 05 CFO CFA BAT C T06'!Zone_d_impression</vt:lpstr>
      <vt:lpstr>'LOT 05 CFO CFA BAT D TF'!Zone_d_impression</vt:lpstr>
      <vt:lpstr>'LOT 05 CFO CFA BAT E T06'!Zone_d_impression</vt:lpstr>
      <vt:lpstr>'LOT 05 CFO CFA BAT F T06'!Zone_d_impression</vt:lpstr>
      <vt:lpstr>'LOT 05 CFO CFA BAT G TF'!Zone_d_impression</vt:lpstr>
      <vt:lpstr>'LOT 05 CFO CFA BAT H T05'!Zone_d_impression</vt:lpstr>
      <vt:lpstr>'LOT 05 CFO CFA BAT H TF'!Zone_d_impression</vt:lpstr>
      <vt:lpstr>'LOT 05 CFO CFA BAT I TF'!Zone_d_impression</vt:lpstr>
      <vt:lpstr>'LOT 05 CFO CFA BAT J T04'!Zone_d_impression</vt:lpstr>
      <vt:lpstr>'LOT 05 CFO CFA BAT K T01'!Zone_d_impression</vt:lpstr>
      <vt:lpstr>'LOT 05 CFO CFA BAT K TF'!Zone_d_impression</vt:lpstr>
      <vt:lpstr>'LOT 05 CFO CFA BAT L T06'!Zone_d_impression</vt:lpstr>
      <vt:lpstr>'LOT 05 CFO CFA BAT M T06'!Zone_d_impression</vt:lpstr>
      <vt:lpstr>'LOT 05 CFO CFA BAT N TF'!Zone_d_impression</vt:lpstr>
      <vt:lpstr>'LOT 05 CFO CFA BAT O T06'!Zone_d_impression</vt:lpstr>
      <vt:lpstr>'LOT 05 CFO CFA BAT P T06'!Zone_d_impression</vt:lpstr>
      <vt:lpstr>'LOT 05 CFO CFA BAT S T06'!Zone_d_impression</vt:lpstr>
      <vt:lpstr>'LOT 05 CFO CFA BAT T T06'!Zone_d_impression</vt:lpstr>
      <vt:lpstr>'LOT 05 CFO CFA BAT U T03'!Zone_d_impression</vt:lpstr>
      <vt:lpstr>'LOT 05 CFO CFA BAT U TF'!Zone_d_impression</vt:lpstr>
      <vt:lpstr>'LOT 05 CFO CFA BAT V T06'!Zone_d_impression</vt:lpstr>
      <vt:lpstr>'LOT 05 CFO CFA PARKING TF'!Zone_d_impression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Scholastique TUAFATAI</cp:lastModifiedBy>
  <dcterms:created xsi:type="dcterms:W3CDTF">2025-12-16T06:55:11Z</dcterms:created>
  <dcterms:modified xsi:type="dcterms:W3CDTF">2025-12-17T04:05:33Z</dcterms:modified>
</cp:coreProperties>
</file>